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lunkaaren-my.sharepoint.com/personal/helena_pyorala_simo_fi/Documents/Opiskelijakunta/"/>
    </mc:Choice>
  </mc:AlternateContent>
  <xr:revisionPtr revIDLastSave="0" documentId="11_106AA6D51EB283CF740D98AD847513B0EEBB11E0" xr6:coauthVersionLast="45" xr6:coauthVersionMax="45" xr10:uidLastSave="{00000000-0000-0000-0000-000000000000}"/>
  <bookViews>
    <workbookView xWindow="0" yWindow="0" windowWidth="16457" windowHeight="7149" firstSheet="1" xr2:uid="{00000000-000D-0000-FFFF-FFFF00000000}"/>
  </bookViews>
  <sheets>
    <sheet name="Talous 2019" sheetId="1" r:id="rId1"/>
    <sheet name="Tilinpäätös 2019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2" l="1"/>
  <c r="J15" i="2"/>
  <c r="G114" i="1"/>
  <c r="J23" i="2" l="1"/>
  <c r="G104" i="1" l="1"/>
  <c r="H104" i="1"/>
  <c r="I104" i="1"/>
  <c r="J104" i="1"/>
  <c r="K104" i="1"/>
  <c r="L104" i="1"/>
  <c r="M104" i="1"/>
  <c r="N104" i="1"/>
  <c r="O104" i="1"/>
  <c r="F104" i="1"/>
  <c r="D104" i="1"/>
  <c r="E104" i="1"/>
  <c r="E99" i="1"/>
  <c r="D99" i="1"/>
  <c r="G97" i="1"/>
  <c r="H97" i="1"/>
  <c r="I97" i="1"/>
  <c r="J97" i="1"/>
  <c r="K97" i="1"/>
  <c r="L97" i="1"/>
  <c r="M97" i="1"/>
  <c r="N97" i="1"/>
  <c r="O97" i="1"/>
  <c r="F97" i="1"/>
  <c r="G87" i="1"/>
  <c r="H87" i="1"/>
  <c r="I87" i="1"/>
  <c r="J87" i="1"/>
  <c r="K87" i="1"/>
  <c r="L87" i="1"/>
  <c r="M87" i="1"/>
  <c r="N87" i="1"/>
  <c r="O87" i="1"/>
  <c r="D87" i="1" s="1"/>
  <c r="F87" i="1"/>
  <c r="G73" i="1"/>
  <c r="H73" i="1"/>
  <c r="I73" i="1"/>
  <c r="J73" i="1"/>
  <c r="K73" i="1"/>
  <c r="L73" i="1"/>
  <c r="M73" i="1"/>
  <c r="N73" i="1"/>
  <c r="O73" i="1"/>
  <c r="F73" i="1"/>
  <c r="E73" i="1" s="1"/>
  <c r="G65" i="1"/>
  <c r="H65" i="1"/>
  <c r="I65" i="1"/>
  <c r="J65" i="1"/>
  <c r="K65" i="1"/>
  <c r="L65" i="1"/>
  <c r="M65" i="1"/>
  <c r="N65" i="1"/>
  <c r="O65" i="1"/>
  <c r="F65" i="1"/>
  <c r="E65" i="1"/>
  <c r="G59" i="1"/>
  <c r="H59" i="1"/>
  <c r="I59" i="1"/>
  <c r="J59" i="1"/>
  <c r="K59" i="1"/>
  <c r="L59" i="1"/>
  <c r="M59" i="1"/>
  <c r="N59" i="1"/>
  <c r="O59" i="1"/>
  <c r="F59" i="1"/>
  <c r="G42" i="1"/>
  <c r="H42" i="1"/>
  <c r="I42" i="1"/>
  <c r="J42" i="1"/>
  <c r="K42" i="1"/>
  <c r="L42" i="1"/>
  <c r="M42" i="1"/>
  <c r="N42" i="1"/>
  <c r="O42" i="1"/>
  <c r="F42" i="1"/>
  <c r="G33" i="1"/>
  <c r="H33" i="1"/>
  <c r="I33" i="1"/>
  <c r="J33" i="1"/>
  <c r="K33" i="1"/>
  <c r="L33" i="1"/>
  <c r="M33" i="1"/>
  <c r="N33" i="1"/>
  <c r="O33" i="1"/>
  <c r="F33" i="1"/>
  <c r="D59" i="1"/>
  <c r="O19" i="1"/>
  <c r="N19" i="1"/>
  <c r="M19" i="1"/>
  <c r="L19" i="1"/>
  <c r="K19" i="1"/>
  <c r="J19" i="1"/>
  <c r="I19" i="1"/>
  <c r="H19" i="1"/>
  <c r="G19" i="1"/>
  <c r="D19" i="1" s="1"/>
  <c r="F19" i="1"/>
  <c r="O12" i="1"/>
  <c r="M12" i="1"/>
  <c r="K12" i="1"/>
  <c r="I12" i="1"/>
  <c r="G12" i="1"/>
  <c r="N12" i="1"/>
  <c r="L12" i="1"/>
  <c r="J12" i="1"/>
  <c r="H12" i="1"/>
  <c r="F12" i="1"/>
  <c r="E33" i="1" l="1"/>
  <c r="D33" i="1"/>
  <c r="D42" i="1"/>
  <c r="E59" i="1"/>
  <c r="D65" i="1"/>
  <c r="D73" i="1"/>
  <c r="E87" i="1"/>
  <c r="E97" i="1"/>
  <c r="D97" i="1"/>
  <c r="F109" i="1"/>
  <c r="O109" i="1"/>
  <c r="N109" i="1"/>
  <c r="M109" i="1"/>
  <c r="L109" i="1"/>
  <c r="K109" i="1"/>
  <c r="J109" i="1"/>
  <c r="I109" i="1"/>
  <c r="H109" i="1"/>
  <c r="G109" i="1"/>
  <c r="G110" i="1" s="1"/>
  <c r="D12" i="1"/>
  <c r="D109" i="1" s="1"/>
  <c r="E12" i="1"/>
  <c r="E19" i="1"/>
  <c r="E42" i="1"/>
  <c r="E109" i="1" s="1"/>
  <c r="D111" i="1" s="1"/>
  <c r="D50" i="1"/>
  <c r="D51" i="1"/>
  <c r="D52" i="1"/>
  <c r="D53" i="1"/>
  <c r="D54" i="1"/>
  <c r="D55" i="1"/>
  <c r="D56" i="1"/>
  <c r="D57" i="1"/>
  <c r="D58" i="1"/>
  <c r="E50" i="1"/>
  <c r="E51" i="1"/>
  <c r="E52" i="1"/>
  <c r="E53" i="1"/>
  <c r="E54" i="1"/>
  <c r="E55" i="1"/>
  <c r="E56" i="1"/>
  <c r="E57" i="1"/>
  <c r="E58" i="1"/>
  <c r="D49" i="1"/>
  <c r="E49" i="1"/>
  <c r="D37" i="1"/>
  <c r="D38" i="1"/>
  <c r="E37" i="1"/>
  <c r="E38" i="1"/>
  <c r="D39" i="1"/>
  <c r="D31" i="1"/>
  <c r="E31" i="1"/>
  <c r="D32" i="1"/>
  <c r="E32" i="1"/>
  <c r="D30" i="1"/>
  <c r="E30" i="1"/>
  <c r="D17" i="1"/>
  <c r="D18" i="1"/>
  <c r="D23" i="1"/>
  <c r="D24" i="1"/>
  <c r="D25" i="1"/>
  <c r="D26" i="1"/>
  <c r="D27" i="1"/>
  <c r="D28" i="1"/>
  <c r="D29" i="1"/>
  <c r="D40" i="1"/>
  <c r="D63" i="1"/>
  <c r="D64" i="1"/>
  <c r="D69" i="1"/>
  <c r="D70" i="1"/>
  <c r="D71" i="1"/>
  <c r="D72" i="1"/>
  <c r="D81" i="1"/>
  <c r="D82" i="1"/>
  <c r="D83" i="1"/>
  <c r="D84" i="1"/>
  <c r="D85" i="1"/>
  <c r="E17" i="1"/>
  <c r="E18" i="1"/>
  <c r="E23" i="1"/>
  <c r="E24" i="1"/>
  <c r="E25" i="1"/>
  <c r="E26" i="1"/>
  <c r="E27" i="1"/>
  <c r="E28" i="1"/>
  <c r="E29" i="1"/>
  <c r="E39" i="1"/>
  <c r="E40" i="1"/>
  <c r="E41" i="1"/>
  <c r="E63" i="1"/>
  <c r="E64" i="1"/>
  <c r="E69" i="1"/>
  <c r="E70" i="1"/>
  <c r="E71" i="1"/>
  <c r="E72" i="1"/>
  <c r="E81" i="1"/>
  <c r="E82" i="1"/>
  <c r="E83" i="1"/>
  <c r="E84" i="1"/>
  <c r="E86" i="1"/>
  <c r="D16" i="1"/>
  <c r="E16" i="1"/>
  <c r="E11" i="1"/>
  <c r="E10" i="1"/>
  <c r="D10" i="1"/>
  <c r="D11" i="1"/>
  <c r="E9" i="1"/>
  <c r="D9" i="1"/>
  <c r="J25" i="2"/>
  <c r="J35" i="2"/>
  <c r="D41" i="1"/>
  <c r="D21" i="1"/>
  <c r="E14" i="1" l="1"/>
  <c r="E44" i="1"/>
  <c r="E21" i="1"/>
  <c r="D61" i="1"/>
  <c r="D67" i="1"/>
  <c r="D14" i="1"/>
  <c r="C14" i="1" s="1"/>
  <c r="C21" i="1" s="1"/>
  <c r="E67" i="1"/>
  <c r="E61" i="1"/>
  <c r="E89" i="1"/>
  <c r="E75" i="1"/>
  <c r="E35" i="1"/>
  <c r="D89" i="1"/>
  <c r="D75" i="1"/>
  <c r="D44" i="1"/>
  <c r="D35" i="1"/>
  <c r="C89" i="1" l="1"/>
  <c r="C99" i="1" s="1"/>
  <c r="C106" i="1" s="1"/>
  <c r="C35" i="1"/>
  <c r="C44" i="1"/>
  <c r="C61" i="1" s="1"/>
  <c r="C67" i="1" s="1"/>
  <c r="C75" i="1" s="1"/>
</calcChain>
</file>

<file path=xl/sharedStrings.xml><?xml version="1.0" encoding="utf-8"?>
<sst xmlns="http://schemas.openxmlformats.org/spreadsheetml/2006/main" count="271" uniqueCount="121">
  <si>
    <t xml:space="preserve">Simon lukion opiskelijakunta </t>
  </si>
  <si>
    <t>Tilikirjanpito lukuvuodelta 2018-2019, 1.8.2018-31.7.2109</t>
  </si>
  <si>
    <t>Alkava tase 1.1. 2014</t>
  </si>
  <si>
    <t>Käyttötili OP</t>
  </si>
  <si>
    <t>Kioski</t>
  </si>
  <si>
    <t>Opiskelijakuntatoiminta</t>
  </si>
  <si>
    <t>Kahvitukset, valokuvaus</t>
  </si>
  <si>
    <t>Taksvärkki,stipendit</t>
  </si>
  <si>
    <t>Pankkikulut</t>
  </si>
  <si>
    <t>DEBET</t>
  </si>
  <si>
    <t>KREDIT</t>
  </si>
  <si>
    <t>Elokuu</t>
  </si>
  <si>
    <t>TULO</t>
  </si>
  <si>
    <t>MENO</t>
  </si>
  <si>
    <t>28.8.</t>
  </si>
  <si>
    <t>Polttoainekulut Jenna L</t>
  </si>
  <si>
    <t>Kioskitavaraa Leevi R</t>
  </si>
  <si>
    <t>31.8.</t>
  </si>
  <si>
    <t>v.2017 taksvärkkitilitys</t>
  </si>
  <si>
    <t>yhteensä</t>
  </si>
  <si>
    <t>saldo 31.8.</t>
  </si>
  <si>
    <t>Syyskuu</t>
  </si>
  <si>
    <t>6.9.</t>
  </si>
  <si>
    <t>Osuuspankin palvelumaksu</t>
  </si>
  <si>
    <t>24.9.</t>
  </si>
  <si>
    <t>Seppälän koulukuvat (lukion?)</t>
  </si>
  <si>
    <t>25.9.</t>
  </si>
  <si>
    <t>Kioskin tuloja</t>
  </si>
  <si>
    <t>Lokakuu</t>
  </si>
  <si>
    <t>2.10.</t>
  </si>
  <si>
    <t>Seppälän koulukuvat (Yläaste)</t>
  </si>
  <si>
    <t>4.10.</t>
  </si>
  <si>
    <t>17.10.</t>
  </si>
  <si>
    <t>Karkkikaapin avaintien teettäminen</t>
  </si>
  <si>
    <t>Suklaan osto kioskiin</t>
  </si>
  <si>
    <t>Kakkutarjoilu teemaviikolle</t>
  </si>
  <si>
    <t xml:space="preserve"> </t>
  </si>
  <si>
    <t>24.10.</t>
  </si>
  <si>
    <t>Karkkien ostoon rahaa Jennalle ja Veeralle</t>
  </si>
  <si>
    <t>1. vsk. taksvärkkirahaa</t>
  </si>
  <si>
    <t>25.10.</t>
  </si>
  <si>
    <t>1. vsk. puuttuvaa taksvärkkirahaa</t>
  </si>
  <si>
    <t>28.10.</t>
  </si>
  <si>
    <t>2. vsk. taksvärkkirahaa</t>
  </si>
  <si>
    <t>31.10.</t>
  </si>
  <si>
    <t>3. vsk. taksvärkkirahaa</t>
  </si>
  <si>
    <t>Marraskuu</t>
  </si>
  <si>
    <t>5.11.</t>
  </si>
  <si>
    <t>Taksvärkkirahojen luovutus SOS-Lapsikyläsäätiölle</t>
  </si>
  <si>
    <t>6.11.</t>
  </si>
  <si>
    <t>14.11.</t>
  </si>
  <si>
    <t>Opettajan työhuoneen kioskituloja</t>
  </si>
  <si>
    <t>21.11.</t>
  </si>
  <si>
    <t>Seppälä koulukuvapalkkio ylä-asteen oppilaskunnalle</t>
  </si>
  <si>
    <t>24.11.</t>
  </si>
  <si>
    <t>Karkkikioskin tuloja</t>
  </si>
  <si>
    <t>Joulukuu</t>
  </si>
  <si>
    <t>3.12.</t>
  </si>
  <si>
    <t>Karkkikioskiin ostetut suklaat, kolme ostokertaa</t>
  </si>
  <si>
    <t>Valonlapsi-päivän odotusajan herkut</t>
  </si>
  <si>
    <t>Simon kunnanhallitus - kahvitus</t>
  </si>
  <si>
    <t>2. vsk. puuttuvat taksvärkkirahat</t>
  </si>
  <si>
    <t>7.12.</t>
  </si>
  <si>
    <t>Talletuskorko</t>
  </si>
  <si>
    <t>Palvelumaksu</t>
  </si>
  <si>
    <t>21.12.</t>
  </si>
  <si>
    <t>Opettajan työhuoneen karkkituloja</t>
  </si>
  <si>
    <t>Tammikuu</t>
  </si>
  <si>
    <t>7.1.</t>
  </si>
  <si>
    <t>24.1.</t>
  </si>
  <si>
    <t>Karkkikioskiin täydennystä</t>
  </si>
  <si>
    <t>Helmikuu</t>
  </si>
  <si>
    <t>13.2.</t>
  </si>
  <si>
    <t>Karkkikioskin myyntituloja</t>
  </si>
  <si>
    <t>1. vsk. Kakkutarvikkeet Wanhojen huvitukseen</t>
  </si>
  <si>
    <t>18.2.</t>
  </si>
  <si>
    <t>Tuplien osto karkkikioskiin</t>
  </si>
  <si>
    <t>Maaliskuu</t>
  </si>
  <si>
    <t>ei tapahtumia</t>
  </si>
  <si>
    <t>Huhtikuu</t>
  </si>
  <si>
    <t>9.4.</t>
  </si>
  <si>
    <t>Opettajien työhuoneen karkkituloja</t>
  </si>
  <si>
    <t>Karkkikioskiin ostetut suklaat ja vaalikarkit</t>
  </si>
  <si>
    <t>Opiskelijakunnan huoneen myyntituloja</t>
  </si>
  <si>
    <t>24.4.</t>
  </si>
  <si>
    <t>Vahinko-siirto</t>
  </si>
  <si>
    <t>Toukokuu</t>
  </si>
  <si>
    <t>21.5.</t>
  </si>
  <si>
    <t>Stipendit</t>
  </si>
  <si>
    <t>28.5.</t>
  </si>
  <si>
    <t>Karkkikioskin loput tulot</t>
  </si>
  <si>
    <t>Kesäkuu</t>
  </si>
  <si>
    <t>14.6.</t>
  </si>
  <si>
    <t>Pizzarahat</t>
  </si>
  <si>
    <t>Vapputapahtuma</t>
  </si>
  <si>
    <t>Tuotto</t>
  </si>
  <si>
    <t>karkkiostokset käteiskassasta 24.8.</t>
  </si>
  <si>
    <t>kakkutarvikkeet ostettu käteiskassan rahoilla</t>
  </si>
  <si>
    <t>kroketit</t>
  </si>
  <si>
    <t>TILINPÄÄTÖS</t>
  </si>
  <si>
    <t>31.7.2019</t>
  </si>
  <si>
    <t>(tilikausi on 1.8.2018 - 31.7.2019)</t>
  </si>
  <si>
    <t>TULOSLASKELMA</t>
  </si>
  <si>
    <t>Tulot</t>
  </si>
  <si>
    <t>€</t>
  </si>
  <si>
    <t>puhdas tuotto</t>
  </si>
  <si>
    <t>Opiskelijakunnan toiminta</t>
  </si>
  <si>
    <t>Taksvärkki, stipendi</t>
  </si>
  <si>
    <t>Menot</t>
  </si>
  <si>
    <t>Tämän ja viimevuoden taksvärkkirahat!</t>
  </si>
  <si>
    <t>Tilikauden tulos</t>
  </si>
  <si>
    <t>TASE</t>
  </si>
  <si>
    <t>Vastaavaa</t>
  </si>
  <si>
    <t>Pankkitalletukset</t>
  </si>
  <si>
    <t>Vastattavaa</t>
  </si>
  <si>
    <t>1.8.2018</t>
  </si>
  <si>
    <t>Tulos</t>
  </si>
  <si>
    <t>Simon lukion opiskelijakunta</t>
  </si>
  <si>
    <t xml:space="preserve">Negatiivisen tuloksen selittää se, että edellisen vuoden taksvärkkirahat, 650€, oli jäänyt tilittämättä kohteeseen  </t>
  </si>
  <si>
    <t xml:space="preserve">ja ne maksettiin tämän lukuvuoden aikana. </t>
  </si>
  <si>
    <t>Karkkikioski tuotti tuloa 344,50€.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</si>
</sst>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#\-####\-###\-#"/>
  </numFmts>
  <fonts count="26"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0"/>
      <name val="Calibri"/>
      <family val="4"/>
    </font>
    <font>
      <b/>
      <sz val="15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3"/>
    </font>
    <font>
      <sz val="10"/>
      <name val="Arial"/>
      <family val="4"/>
    </font>
    <font>
      <b/>
      <sz val="10"/>
      <name val="Arial"/>
      <family val="2"/>
    </font>
    <font>
      <sz val="8"/>
      <name val="Arial"/>
      <family val="5"/>
    </font>
    <font>
      <b/>
      <sz val="8"/>
      <name val="Arial"/>
      <family val="2"/>
    </font>
    <font>
      <b/>
      <sz val="8"/>
      <name val="Arial"/>
      <family val="5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5"/>
    </font>
    <font>
      <sz val="10"/>
      <name val="Arial"/>
      <family val="3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Alignment="0" applyProtection="0"/>
    <xf numFmtId="0" fontId="4" fillId="17" borderId="0" applyNumberFormat="0" applyBorder="0" applyAlignment="0" applyProtection="0"/>
    <xf numFmtId="0" fontId="1" fillId="0" borderId="0"/>
    <xf numFmtId="0" fontId="2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</cellStyleXfs>
  <cellXfs count="65">
    <xf numFmtId="0" fontId="0" fillId="0" borderId="0" xfId="0"/>
    <xf numFmtId="0" fontId="20" fillId="0" borderId="0" xfId="22"/>
    <xf numFmtId="0" fontId="1" fillId="0" borderId="0" xfId="21"/>
    <xf numFmtId="0" fontId="8" fillId="0" borderId="0" xfId="21" applyFont="1"/>
    <xf numFmtId="164" fontId="10" fillId="0" borderId="0" xfId="21" applyNumberFormat="1" applyFont="1"/>
    <xf numFmtId="0" fontId="1" fillId="0" borderId="0" xfId="21" applyFont="1" applyBorder="1"/>
    <xf numFmtId="164" fontId="1" fillId="0" borderId="0" xfId="21" applyNumberFormat="1" applyFont="1" applyBorder="1"/>
    <xf numFmtId="2" fontId="10" fillId="0" borderId="0" xfId="21" applyNumberFormat="1" applyFont="1" applyBorder="1"/>
    <xf numFmtId="2" fontId="1" fillId="0" borderId="0" xfId="21" applyNumberFormat="1" applyFont="1"/>
    <xf numFmtId="2" fontId="1" fillId="0" borderId="0" xfId="21" applyNumberFormat="1" applyFont="1" applyBorder="1"/>
    <xf numFmtId="164" fontId="10" fillId="0" borderId="0" xfId="21" applyNumberFormat="1" applyFont="1" applyBorder="1"/>
    <xf numFmtId="0" fontId="7" fillId="0" borderId="0" xfId="21" applyFont="1" applyBorder="1"/>
    <xf numFmtId="164" fontId="14" fillId="0" borderId="0" xfId="21" applyNumberFormat="1" applyFont="1" applyBorder="1"/>
    <xf numFmtId="2" fontId="15" fillId="0" borderId="0" xfId="21" applyNumberFormat="1" applyFont="1" applyBorder="1"/>
    <xf numFmtId="164" fontId="15" fillId="0" borderId="0" xfId="21" applyNumberFormat="1" applyFont="1" applyBorder="1"/>
    <xf numFmtId="2" fontId="10" fillId="0" borderId="0" xfId="21" quotePrefix="1" applyNumberFormat="1" applyFont="1" applyBorder="1"/>
    <xf numFmtId="2" fontId="1" fillId="0" borderId="0" xfId="21" quotePrefix="1" applyNumberFormat="1" applyFont="1" applyBorder="1"/>
    <xf numFmtId="2" fontId="1" fillId="0" borderId="0" xfId="21" applyNumberFormat="1"/>
    <xf numFmtId="2" fontId="20" fillId="0" borderId="0" xfId="22" applyNumberFormat="1"/>
    <xf numFmtId="0" fontId="1" fillId="0" borderId="4" xfId="21" applyFont="1" applyBorder="1" applyAlignment="1">
      <alignment shrinkToFit="1"/>
    </xf>
    <xf numFmtId="165" fontId="1" fillId="0" borderId="4" xfId="21" applyNumberFormat="1" applyFont="1" applyBorder="1" applyAlignment="1">
      <alignment shrinkToFit="1"/>
    </xf>
    <xf numFmtId="0" fontId="13" fillId="0" borderId="4" xfId="21" applyFont="1" applyBorder="1"/>
    <xf numFmtId="2" fontId="10" fillId="0" borderId="4" xfId="21" applyNumberFormat="1" applyFont="1" applyBorder="1"/>
    <xf numFmtId="0" fontId="0" fillId="0" borderId="4" xfId="0" applyBorder="1"/>
    <xf numFmtId="0" fontId="1" fillId="0" borderId="4" xfId="21" applyBorder="1"/>
    <xf numFmtId="164" fontId="10" fillId="0" borderId="4" xfId="21" applyNumberFormat="1" applyFont="1" applyBorder="1"/>
    <xf numFmtId="0" fontId="1" fillId="0" borderId="4" xfId="21" applyFont="1" applyBorder="1"/>
    <xf numFmtId="165" fontId="1" fillId="0" borderId="4" xfId="21" quotePrefix="1" applyNumberFormat="1" applyFont="1" applyBorder="1" applyAlignment="1">
      <alignment shrinkToFit="1"/>
    </xf>
    <xf numFmtId="0" fontId="11" fillId="0" borderId="4" xfId="21" applyFont="1" applyBorder="1"/>
    <xf numFmtId="2" fontId="1" fillId="0" borderId="4" xfId="21" applyNumberFormat="1" applyFont="1" applyBorder="1"/>
    <xf numFmtId="0" fontId="12" fillId="0" borderId="4" xfId="21" applyFont="1" applyBorder="1"/>
    <xf numFmtId="0" fontId="1" fillId="0" borderId="4" xfId="21" applyBorder="1" applyAlignment="1">
      <alignment shrinkToFit="1"/>
    </xf>
    <xf numFmtId="165" fontId="10" fillId="0" borderId="4" xfId="21" applyNumberFormat="1" applyFont="1" applyBorder="1" applyAlignment="1">
      <alignment shrinkToFit="1"/>
    </xf>
    <xf numFmtId="0" fontId="7" fillId="0" borderId="4" xfId="21" applyFont="1" applyBorder="1"/>
    <xf numFmtId="165" fontId="1" fillId="0" borderId="4" xfId="21" applyNumberFormat="1" applyBorder="1" applyAlignment="1">
      <alignment shrinkToFit="1"/>
    </xf>
    <xf numFmtId="0" fontId="9" fillId="0" borderId="4" xfId="21" applyFont="1" applyBorder="1"/>
    <xf numFmtId="0" fontId="8" fillId="0" borderId="4" xfId="21" applyFont="1" applyBorder="1"/>
    <xf numFmtId="0" fontId="20" fillId="0" borderId="4" xfId="22" applyBorder="1"/>
    <xf numFmtId="2" fontId="1" fillId="0" borderId="4" xfId="21" applyNumberFormat="1" applyFont="1" applyBorder="1" applyAlignment="1">
      <alignment shrinkToFit="1"/>
    </xf>
    <xf numFmtId="164" fontId="1" fillId="0" borderId="4" xfId="21" quotePrefix="1" applyNumberFormat="1" applyFont="1" applyBorder="1"/>
    <xf numFmtId="164" fontId="1" fillId="0" borderId="4" xfId="21" applyNumberFormat="1" applyFont="1" applyBorder="1"/>
    <xf numFmtId="0" fontId="10" fillId="0" borderId="4" xfId="21" applyFont="1" applyBorder="1"/>
    <xf numFmtId="14" fontId="1" fillId="0" borderId="4" xfId="21" applyNumberFormat="1" applyBorder="1"/>
    <xf numFmtId="2" fontId="20" fillId="0" borderId="4" xfId="22" applyNumberFormat="1" applyBorder="1"/>
    <xf numFmtId="0" fontId="7" fillId="0" borderId="4" xfId="21" applyFont="1" applyFill="1" applyBorder="1"/>
    <xf numFmtId="0" fontId="0" fillId="0" borderId="0" xfId="0" applyBorder="1"/>
    <xf numFmtId="0" fontId="12" fillId="0" borderId="0" xfId="21" applyFont="1" applyBorder="1"/>
    <xf numFmtId="2" fontId="16" fillId="0" borderId="0" xfId="21" applyNumberFormat="1" applyFont="1" applyBorder="1"/>
    <xf numFmtId="2" fontId="17" fillId="0" borderId="0" xfId="21" applyNumberFormat="1" applyFont="1" applyBorder="1"/>
    <xf numFmtId="2" fontId="1" fillId="0" borderId="4" xfId="21" applyNumberFormat="1" applyBorder="1"/>
    <xf numFmtId="2" fontId="22" fillId="0" borderId="4" xfId="22" applyNumberFormat="1" applyFont="1" applyBorder="1"/>
    <xf numFmtId="0" fontId="21" fillId="0" borderId="4" xfId="0" applyFont="1" applyBorder="1"/>
    <xf numFmtId="0" fontId="23" fillId="0" borderId="4" xfId="0" applyFont="1" applyBorder="1"/>
    <xf numFmtId="2" fontId="21" fillId="0" borderId="4" xfId="0" applyNumberFormat="1" applyFont="1" applyBorder="1"/>
    <xf numFmtId="0" fontId="23" fillId="0" borderId="0" xfId="0" applyFont="1"/>
    <xf numFmtId="0" fontId="24" fillId="0" borderId="4" xfId="0" applyFont="1" applyBorder="1"/>
    <xf numFmtId="0" fontId="1" fillId="0" borderId="5" xfId="21" applyBorder="1"/>
    <xf numFmtId="0" fontId="1" fillId="0" borderId="5" xfId="21" applyFont="1" applyBorder="1"/>
    <xf numFmtId="0" fontId="18" fillId="0" borderId="4" xfId="21" applyFont="1" applyBorder="1"/>
    <xf numFmtId="0" fontId="19" fillId="0" borderId="4" xfId="21" applyFont="1" applyBorder="1"/>
    <xf numFmtId="0" fontId="1" fillId="0" borderId="4" xfId="21" applyNumberFormat="1" applyFont="1" applyBorder="1" applyAlignment="1">
      <alignment shrinkToFit="1"/>
    </xf>
    <xf numFmtId="2" fontId="25" fillId="0" borderId="4" xfId="0" applyNumberFormat="1" applyFont="1" applyBorder="1"/>
    <xf numFmtId="2" fontId="25" fillId="0" borderId="4" xfId="21" applyNumberFormat="1" applyFont="1" applyBorder="1"/>
    <xf numFmtId="0" fontId="0" fillId="0" borderId="6" xfId="0" applyBorder="1" applyAlignment="1">
      <alignment horizontal="right" vertical="top"/>
    </xf>
    <xf numFmtId="0" fontId="0" fillId="0" borderId="6" xfId="0" applyBorder="1"/>
  </cellXfs>
  <cellStyles count="25">
    <cellStyle name="20 % - Aksentti1 2" xfId="1" xr:uid="{00000000-0005-0000-0000-000000000000}"/>
    <cellStyle name="20 % - Aksentti2 2" xfId="2" xr:uid="{00000000-0005-0000-0000-000001000000}"/>
    <cellStyle name="20 % - Aksentti3 2" xfId="3" xr:uid="{00000000-0005-0000-0000-000002000000}"/>
    <cellStyle name="20 % - Aksentti4 2" xfId="4" xr:uid="{00000000-0005-0000-0000-000003000000}"/>
    <cellStyle name="20 % - Aksentti5 2" xfId="5" xr:uid="{00000000-0005-0000-0000-000004000000}"/>
    <cellStyle name="20 % - Aksentti6 2" xfId="6" xr:uid="{00000000-0005-0000-0000-000005000000}"/>
    <cellStyle name="40 % - Aksentti1 2" xfId="7" xr:uid="{00000000-0005-0000-0000-000006000000}"/>
    <cellStyle name="40 % - Aksentti2 2" xfId="8" xr:uid="{00000000-0005-0000-0000-000007000000}"/>
    <cellStyle name="40 % - Aksentti3 2" xfId="9" xr:uid="{00000000-0005-0000-0000-000008000000}"/>
    <cellStyle name="40 % - Aksentti4 2" xfId="10" xr:uid="{00000000-0005-0000-0000-000009000000}"/>
    <cellStyle name="40 % - Aksentti5 2" xfId="11" xr:uid="{00000000-0005-0000-0000-00000A000000}"/>
    <cellStyle name="40 % - Aksentti6 2" xfId="12" xr:uid="{00000000-0005-0000-0000-00000B000000}"/>
    <cellStyle name="60 % - Aksentti1 2" xfId="13" xr:uid="{00000000-0005-0000-0000-00000C000000}"/>
    <cellStyle name="60 % - Aksentti2 2" xfId="14" xr:uid="{00000000-0005-0000-0000-00000D000000}"/>
    <cellStyle name="60 % - Aksentti3 2" xfId="15" xr:uid="{00000000-0005-0000-0000-00000E000000}"/>
    <cellStyle name="60 % - Aksentti4 2" xfId="16" xr:uid="{00000000-0005-0000-0000-00000F000000}"/>
    <cellStyle name="60 % - Aksentti5 2" xfId="17" xr:uid="{00000000-0005-0000-0000-000010000000}"/>
    <cellStyle name="60 % - Aksentti6 2" xfId="18" xr:uid="{00000000-0005-0000-0000-000011000000}"/>
    <cellStyle name="Huomautus 2" xfId="19" xr:uid="{00000000-0005-0000-0000-000012000000}"/>
    <cellStyle name="Neutraali 2" xfId="20" xr:uid="{00000000-0005-0000-0000-000013000000}"/>
    <cellStyle name="Normaali" xfId="0" builtinId="0"/>
    <cellStyle name="Normaali 2" xfId="21" xr:uid="{00000000-0005-0000-0000-000015000000}"/>
    <cellStyle name="Normal 2" xfId="22" xr:uid="{00000000-0005-0000-0000-000016000000}"/>
    <cellStyle name="Otsikko 1 1" xfId="23" xr:uid="{00000000-0005-0000-0000-000017000000}"/>
    <cellStyle name="Summa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65"/>
  <sheetViews>
    <sheetView tabSelected="1" topLeftCell="A6" zoomScale="101" workbookViewId="0">
      <selection activeCell="E35" sqref="E35"/>
    </sheetView>
  </sheetViews>
  <sheetFormatPr defaultRowHeight="12.4"/>
  <cols>
    <col min="1" max="1" width="3.28515625" customWidth="1"/>
    <col min="3" max="3" width="15" customWidth="1"/>
    <col min="6" max="6" width="7.7109375" customWidth="1"/>
    <col min="7" max="7" width="6.85546875" customWidth="1"/>
    <col min="8" max="8" width="7.42578125" customWidth="1"/>
    <col min="9" max="9" width="9.85546875" customWidth="1"/>
    <col min="10" max="10" width="8.42578125" customWidth="1"/>
    <col min="12" max="12" width="9.42578125" customWidth="1"/>
    <col min="13" max="13" width="7.42578125" customWidth="1"/>
    <col min="14" max="14" width="8.85546875" customWidth="1"/>
    <col min="15" max="15" width="9" customWidth="1"/>
  </cols>
  <sheetData>
    <row r="1" spans="1:15">
      <c r="A1" s="2"/>
      <c r="B1" s="4" t="s">
        <v>0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4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4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4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4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4"/>
      <c r="B6" s="40" t="s">
        <v>2</v>
      </c>
      <c r="C6" s="42">
        <v>43251</v>
      </c>
      <c r="D6" s="35" t="s">
        <v>3</v>
      </c>
      <c r="E6" s="26"/>
      <c r="F6" s="35" t="s">
        <v>4</v>
      </c>
      <c r="G6" s="26"/>
      <c r="H6" s="35" t="s">
        <v>5</v>
      </c>
      <c r="I6" s="26"/>
      <c r="J6" s="35" t="s">
        <v>6</v>
      </c>
      <c r="K6" s="26"/>
      <c r="L6" s="35" t="s">
        <v>7</v>
      </c>
      <c r="M6" s="26"/>
      <c r="N6" s="35" t="s">
        <v>8</v>
      </c>
      <c r="O6" s="41"/>
    </row>
    <row r="7" spans="1:15" ht="14.65">
      <c r="A7" s="24"/>
      <c r="B7" s="24"/>
      <c r="C7" s="50">
        <v>993.83</v>
      </c>
      <c r="D7" s="33" t="s">
        <v>9</v>
      </c>
      <c r="E7" s="33" t="s">
        <v>10</v>
      </c>
      <c r="F7" s="33" t="s">
        <v>9</v>
      </c>
      <c r="G7" s="33" t="s">
        <v>10</v>
      </c>
      <c r="H7" s="33" t="s">
        <v>9</v>
      </c>
      <c r="I7" s="33" t="s">
        <v>10</v>
      </c>
      <c r="J7" s="33" t="s">
        <v>9</v>
      </c>
      <c r="K7" s="33" t="s">
        <v>10</v>
      </c>
      <c r="L7" s="33" t="s">
        <v>9</v>
      </c>
      <c r="M7" s="33" t="s">
        <v>10</v>
      </c>
      <c r="N7" s="33" t="s">
        <v>9</v>
      </c>
      <c r="O7" s="33" t="s">
        <v>10</v>
      </c>
    </row>
    <row r="8" spans="1:15">
      <c r="A8" s="24"/>
      <c r="B8" s="25" t="s">
        <v>11</v>
      </c>
      <c r="C8" s="24"/>
      <c r="D8" s="26" t="s">
        <v>12</v>
      </c>
      <c r="E8" s="26" t="s">
        <v>13</v>
      </c>
      <c r="F8" s="26" t="s">
        <v>12</v>
      </c>
      <c r="G8" s="26" t="s">
        <v>13</v>
      </c>
      <c r="H8" s="26" t="s">
        <v>12</v>
      </c>
      <c r="I8" s="26" t="s">
        <v>13</v>
      </c>
      <c r="J8" s="26" t="s">
        <v>12</v>
      </c>
      <c r="K8" s="26" t="s">
        <v>13</v>
      </c>
      <c r="L8" s="26" t="s">
        <v>12</v>
      </c>
      <c r="M8" s="26" t="s">
        <v>13</v>
      </c>
      <c r="N8" s="26" t="s">
        <v>12</v>
      </c>
      <c r="O8" s="26" t="s">
        <v>13</v>
      </c>
    </row>
    <row r="9" spans="1:15">
      <c r="A9" s="19">
        <v>1</v>
      </c>
      <c r="B9" s="27" t="s">
        <v>14</v>
      </c>
      <c r="C9" s="58" t="s">
        <v>15</v>
      </c>
      <c r="D9" s="29">
        <f>SUM(G9+I9+K9+M9+O9)</f>
        <v>0</v>
      </c>
      <c r="E9" s="29">
        <f>SUM(F9+H9+J9+L9+N9)</f>
        <v>10</v>
      </c>
      <c r="F9" s="29">
        <v>10</v>
      </c>
      <c r="G9" s="29"/>
      <c r="H9" s="29"/>
      <c r="I9" s="29"/>
      <c r="J9" s="29"/>
      <c r="K9" s="29"/>
      <c r="L9" s="29"/>
      <c r="M9" s="29"/>
      <c r="N9" s="29"/>
      <c r="O9" s="29"/>
    </row>
    <row r="10" spans="1:15">
      <c r="A10" s="19">
        <v>2</v>
      </c>
      <c r="B10" s="27" t="s">
        <v>14</v>
      </c>
      <c r="C10" s="58" t="s">
        <v>16</v>
      </c>
      <c r="D10" s="29">
        <f>SUM(G10+I10+K10+M10+O10)</f>
        <v>0</v>
      </c>
      <c r="E10" s="29">
        <f>SUM(F10+H10+J10+L10+N10)</f>
        <v>19.05</v>
      </c>
      <c r="F10" s="29">
        <v>19.05</v>
      </c>
      <c r="G10" s="29"/>
      <c r="H10" s="29"/>
      <c r="I10" s="29"/>
      <c r="J10" s="29"/>
      <c r="K10" s="29"/>
      <c r="L10" s="29"/>
      <c r="M10" s="29"/>
      <c r="N10" s="29"/>
      <c r="O10" s="29"/>
    </row>
    <row r="11" spans="1:15">
      <c r="A11" s="19">
        <v>3</v>
      </c>
      <c r="B11" s="20" t="s">
        <v>17</v>
      </c>
      <c r="C11" s="58" t="s">
        <v>18</v>
      </c>
      <c r="D11" s="29">
        <f>SUM(G11+I11+K11+M11+O11)</f>
        <v>0</v>
      </c>
      <c r="E11" s="29">
        <f>SUM(F11+H11+J11+L11+N11)</f>
        <v>650</v>
      </c>
      <c r="F11" s="29"/>
      <c r="G11" s="29"/>
      <c r="H11" s="29"/>
      <c r="I11" s="29"/>
      <c r="J11" s="29"/>
      <c r="K11" s="29"/>
      <c r="L11" s="29">
        <v>650</v>
      </c>
      <c r="M11" s="29"/>
      <c r="N11" s="29"/>
      <c r="O11" s="29"/>
    </row>
    <row r="12" spans="1:15">
      <c r="A12" s="19"/>
      <c r="B12" s="23"/>
      <c r="C12" s="23"/>
      <c r="D12" s="61">
        <f>SUM(G12,I12,K12,M12,O12)</f>
        <v>0</v>
      </c>
      <c r="E12" s="61">
        <f>SUM(F12,H12,J12,L12,N12,)</f>
        <v>679.05</v>
      </c>
      <c r="F12" s="61">
        <f t="shared" ref="F12:O12" si="0">SUM(F9:F11)</f>
        <v>29.05</v>
      </c>
      <c r="G12" s="61">
        <f t="shared" si="0"/>
        <v>0</v>
      </c>
      <c r="H12" s="61">
        <f t="shared" si="0"/>
        <v>0</v>
      </c>
      <c r="I12" s="61">
        <f t="shared" si="0"/>
        <v>0</v>
      </c>
      <c r="J12" s="61">
        <f t="shared" si="0"/>
        <v>0</v>
      </c>
      <c r="K12" s="61">
        <f t="shared" si="0"/>
        <v>0</v>
      </c>
      <c r="L12" s="61">
        <f t="shared" si="0"/>
        <v>650</v>
      </c>
      <c r="M12" s="61">
        <f t="shared" si="0"/>
        <v>0</v>
      </c>
      <c r="N12" s="61">
        <f t="shared" si="0"/>
        <v>0</v>
      </c>
      <c r="O12" s="61">
        <f t="shared" si="0"/>
        <v>0</v>
      </c>
    </row>
    <row r="13" spans="1:15">
      <c r="A13" s="19"/>
      <c r="B13" s="20"/>
      <c r="C13" s="30" t="s">
        <v>19</v>
      </c>
      <c r="D13" s="22"/>
      <c r="E13" s="22"/>
      <c r="F13" s="22"/>
      <c r="G13" s="29"/>
      <c r="H13" s="29"/>
      <c r="I13" s="29"/>
      <c r="J13" s="29"/>
      <c r="K13" s="29"/>
      <c r="L13" s="29"/>
      <c r="M13" s="29"/>
      <c r="N13" s="29"/>
      <c r="O13" s="29"/>
    </row>
    <row r="14" spans="1:15">
      <c r="A14" s="19"/>
      <c r="B14" t="s">
        <v>20</v>
      </c>
      <c r="C14" s="22">
        <f>C7+D14-E14</f>
        <v>314.78000000000009</v>
      </c>
      <c r="D14" s="22">
        <f>D11+D10+D9</f>
        <v>0</v>
      </c>
      <c r="E14" s="22">
        <f>E11+E10+E9</f>
        <v>679.05</v>
      </c>
      <c r="F14" s="22"/>
      <c r="G14" s="29"/>
      <c r="H14" s="29"/>
      <c r="I14" s="29"/>
      <c r="J14" s="29"/>
      <c r="K14" s="29"/>
      <c r="L14" s="29"/>
      <c r="M14" s="29"/>
      <c r="N14" s="29"/>
      <c r="O14" s="29"/>
    </row>
    <row r="15" spans="1:15">
      <c r="A15" s="19"/>
      <c r="B15" s="32" t="s">
        <v>21</v>
      </c>
      <c r="C15" s="24"/>
      <c r="D15" s="29"/>
      <c r="E15" s="29"/>
      <c r="F15" s="29"/>
      <c r="G15" s="22"/>
      <c r="H15" s="22"/>
      <c r="I15" s="22"/>
      <c r="J15" s="22"/>
      <c r="K15" s="22"/>
      <c r="L15" s="22"/>
      <c r="M15" s="22"/>
      <c r="N15" s="22"/>
      <c r="O15" s="22"/>
    </row>
    <row r="16" spans="1:15">
      <c r="A16" s="19">
        <v>4</v>
      </c>
      <c r="B16" t="s">
        <v>22</v>
      </c>
      <c r="C16" s="58" t="s">
        <v>23</v>
      </c>
      <c r="D16" s="29">
        <f>G16+I16+K16+M16+O16</f>
        <v>0</v>
      </c>
      <c r="E16" s="29">
        <f>F16+H16+J16+L16+N16</f>
        <v>0.42</v>
      </c>
      <c r="F16" s="29"/>
      <c r="G16" s="22"/>
      <c r="H16" s="22"/>
      <c r="I16" s="22"/>
      <c r="J16" s="29"/>
      <c r="K16" s="22"/>
      <c r="L16" s="22"/>
      <c r="M16" s="22"/>
      <c r="N16" s="29">
        <v>0.42</v>
      </c>
      <c r="O16" s="22"/>
    </row>
    <row r="17" spans="1:108">
      <c r="A17" s="31">
        <v>5</v>
      </c>
      <c r="B17" s="20" t="s">
        <v>24</v>
      </c>
      <c r="C17" s="58" t="s">
        <v>25</v>
      </c>
      <c r="D17" s="29">
        <f>G17+I17+K17+M17+O17</f>
        <v>91.5</v>
      </c>
      <c r="E17" s="29">
        <f>F17+H17+J17+L17+N17</f>
        <v>0</v>
      </c>
      <c r="F17" s="29"/>
      <c r="G17" s="29"/>
      <c r="H17" s="29"/>
      <c r="I17" s="29"/>
      <c r="J17" s="29"/>
      <c r="K17" s="29">
        <v>91.5</v>
      </c>
      <c r="L17" s="29"/>
      <c r="M17" s="29"/>
      <c r="N17" s="29"/>
      <c r="O17" s="29"/>
    </row>
    <row r="18" spans="1:108">
      <c r="A18" s="19">
        <v>6</v>
      </c>
      <c r="B18" s="20" t="s">
        <v>26</v>
      </c>
      <c r="C18" s="58" t="s">
        <v>27</v>
      </c>
      <c r="D18" s="29">
        <f>G18+I18+K18+M18+O18</f>
        <v>4</v>
      </c>
      <c r="E18" s="29">
        <f>F18+H18+J18+L18+N18</f>
        <v>0</v>
      </c>
      <c r="F18" s="29"/>
      <c r="G18" s="29">
        <v>4</v>
      </c>
      <c r="H18" s="29"/>
      <c r="I18" s="29"/>
      <c r="J18" s="29"/>
      <c r="K18" s="29"/>
      <c r="L18" s="29"/>
      <c r="M18" s="29"/>
      <c r="N18" s="29"/>
      <c r="O18" s="29"/>
    </row>
    <row r="19" spans="1:108">
      <c r="A19" s="19"/>
      <c r="B19" s="23"/>
      <c r="C19" s="55"/>
      <c r="D19" s="61">
        <f>SUM(G19,I19,K19,M19,O19)</f>
        <v>95.5</v>
      </c>
      <c r="E19" s="61">
        <f>SUM(F19,H19,J19,L19,N19,)</f>
        <v>0.42</v>
      </c>
      <c r="F19" s="61">
        <f t="shared" ref="F19:O19" si="1">SUM(F16:F18)</f>
        <v>0</v>
      </c>
      <c r="G19" s="61">
        <f t="shared" si="1"/>
        <v>4</v>
      </c>
      <c r="H19" s="61">
        <f t="shared" si="1"/>
        <v>0</v>
      </c>
      <c r="I19" s="61">
        <f t="shared" si="1"/>
        <v>0</v>
      </c>
      <c r="J19" s="61">
        <f t="shared" si="1"/>
        <v>0</v>
      </c>
      <c r="K19" s="61">
        <f t="shared" si="1"/>
        <v>91.5</v>
      </c>
      <c r="L19" s="61">
        <f t="shared" si="1"/>
        <v>0</v>
      </c>
      <c r="M19" s="61">
        <f t="shared" si="1"/>
        <v>0</v>
      </c>
      <c r="N19" s="61">
        <f t="shared" si="1"/>
        <v>0.42</v>
      </c>
      <c r="O19" s="61">
        <f t="shared" si="1"/>
        <v>0</v>
      </c>
    </row>
    <row r="20" spans="1:108">
      <c r="A20" s="19"/>
      <c r="B20" s="23"/>
      <c r="C20" s="52" t="s">
        <v>19</v>
      </c>
      <c r="D20" s="23"/>
      <c r="E20" s="23"/>
      <c r="F20" s="23"/>
      <c r="G20" s="29"/>
      <c r="H20" s="29"/>
      <c r="I20" s="29"/>
      <c r="J20" s="29"/>
      <c r="K20" s="29"/>
      <c r="L20" s="29"/>
      <c r="M20" s="29"/>
      <c r="N20" s="29"/>
      <c r="O20" s="23"/>
    </row>
    <row r="21" spans="1:108">
      <c r="A21" s="19"/>
      <c r="C21" s="53">
        <f>C14+D21-E21</f>
        <v>409.86000000000007</v>
      </c>
      <c r="D21" s="22">
        <f>+D18+D17+D16</f>
        <v>95.5</v>
      </c>
      <c r="E21" s="22">
        <f>+E18+E17+E16</f>
        <v>0.42</v>
      </c>
      <c r="F21" s="23"/>
      <c r="G21" s="22"/>
      <c r="H21" s="22"/>
      <c r="I21" s="22"/>
      <c r="J21" s="22"/>
      <c r="K21" s="22"/>
      <c r="L21" s="22"/>
      <c r="M21" s="22"/>
      <c r="N21" s="22"/>
      <c r="O21" s="29"/>
    </row>
    <row r="22" spans="1:108" s="23" customFormat="1">
      <c r="B22" s="51" t="s">
        <v>28</v>
      </c>
      <c r="C22" s="21"/>
      <c r="D22" s="29"/>
      <c r="E22" s="29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</row>
    <row r="23" spans="1:108">
      <c r="A23" s="19">
        <v>7</v>
      </c>
      <c r="B23" s="20" t="s">
        <v>29</v>
      </c>
      <c r="C23" s="26" t="s">
        <v>30</v>
      </c>
      <c r="D23" s="29">
        <f t="shared" ref="D23:D32" si="2">G23+I23+K23+M23+O24</f>
        <v>165</v>
      </c>
      <c r="E23" s="29">
        <f t="shared" ref="E23:E28" si="3">F23+H23+J23+L23+N23</f>
        <v>0</v>
      </c>
      <c r="F23" s="22"/>
      <c r="G23" s="22"/>
      <c r="H23" s="22"/>
      <c r="I23" s="22"/>
      <c r="J23" s="22"/>
      <c r="K23" s="29">
        <v>165</v>
      </c>
      <c r="L23" s="22"/>
      <c r="M23" s="22"/>
      <c r="N23" s="22"/>
      <c r="O23" s="22"/>
    </row>
    <row r="24" spans="1:108">
      <c r="A24" s="19">
        <v>8</v>
      </c>
      <c r="B24" s="20" t="s">
        <v>31</v>
      </c>
      <c r="C24" s="26" t="s">
        <v>23</v>
      </c>
      <c r="D24" s="29">
        <f t="shared" si="2"/>
        <v>0</v>
      </c>
      <c r="E24" s="29">
        <f t="shared" si="3"/>
        <v>2.13</v>
      </c>
      <c r="F24" s="29"/>
      <c r="G24" s="29"/>
      <c r="H24" s="29"/>
      <c r="I24" s="29"/>
      <c r="J24" s="29"/>
      <c r="K24" s="29"/>
      <c r="L24" s="29"/>
      <c r="M24" s="29"/>
      <c r="N24" s="29">
        <v>2.13</v>
      </c>
      <c r="O24" s="22"/>
    </row>
    <row r="25" spans="1:108">
      <c r="A25" s="19">
        <v>9</v>
      </c>
      <c r="B25" s="27" t="s">
        <v>32</v>
      </c>
      <c r="C25" s="58" t="s">
        <v>33</v>
      </c>
      <c r="D25" s="29">
        <f t="shared" si="2"/>
        <v>0</v>
      </c>
      <c r="E25" s="29">
        <f t="shared" si="3"/>
        <v>24</v>
      </c>
      <c r="F25" s="29"/>
      <c r="G25" s="29"/>
      <c r="H25" s="29">
        <v>24</v>
      </c>
      <c r="I25" s="29"/>
      <c r="J25" s="29"/>
      <c r="K25" s="23"/>
      <c r="L25" s="29"/>
      <c r="M25" s="23"/>
      <c r="N25" s="29"/>
      <c r="O25" s="29"/>
    </row>
    <row r="26" spans="1:108">
      <c r="A26" s="19">
        <v>10</v>
      </c>
      <c r="B26" s="27" t="s">
        <v>32</v>
      </c>
      <c r="C26" s="58" t="s">
        <v>34</v>
      </c>
      <c r="D26" s="29">
        <f t="shared" si="2"/>
        <v>0</v>
      </c>
      <c r="E26" s="29">
        <f t="shared" si="3"/>
        <v>17.850000000000001</v>
      </c>
      <c r="F26" s="29">
        <v>17.850000000000001</v>
      </c>
      <c r="G26" s="29"/>
      <c r="H26" s="29"/>
      <c r="I26" s="29"/>
      <c r="J26" s="29"/>
      <c r="K26" s="23"/>
      <c r="L26" s="29"/>
      <c r="M26" s="23"/>
      <c r="N26" s="29"/>
      <c r="O26" s="29"/>
    </row>
    <row r="27" spans="1:108">
      <c r="A27" s="19">
        <v>11</v>
      </c>
      <c r="B27" s="27" t="s">
        <v>32</v>
      </c>
      <c r="C27" s="58" t="s">
        <v>35</v>
      </c>
      <c r="D27" s="29">
        <f>G27+I27+K27+M27+O28</f>
        <v>77.2</v>
      </c>
      <c r="E27" s="29">
        <f t="shared" si="3"/>
        <v>0</v>
      </c>
      <c r="F27" s="29"/>
      <c r="G27" s="29">
        <v>77.2</v>
      </c>
      <c r="H27" s="29"/>
      <c r="I27" s="29"/>
      <c r="J27" s="29"/>
      <c r="K27" s="23"/>
      <c r="L27" s="29"/>
      <c r="M27" s="23"/>
      <c r="N27" s="29"/>
      <c r="O27" s="29"/>
      <c r="Q27" t="s">
        <v>36</v>
      </c>
    </row>
    <row r="28" spans="1:108">
      <c r="A28" s="19">
        <v>12</v>
      </c>
      <c r="B28" s="20" t="s">
        <v>37</v>
      </c>
      <c r="C28" s="58" t="s">
        <v>38</v>
      </c>
      <c r="D28" s="29">
        <f t="shared" si="2"/>
        <v>0</v>
      </c>
      <c r="E28" s="29">
        <f t="shared" si="3"/>
        <v>50</v>
      </c>
      <c r="F28" s="29">
        <v>50</v>
      </c>
      <c r="G28" s="29"/>
      <c r="H28" s="24"/>
      <c r="I28" s="29"/>
      <c r="J28" s="29"/>
      <c r="K28" s="29"/>
      <c r="L28" s="29"/>
      <c r="M28" s="29"/>
      <c r="N28" s="29"/>
      <c r="O28" s="29"/>
    </row>
    <row r="29" spans="1:108">
      <c r="A29" s="23">
        <v>13</v>
      </c>
      <c r="B29" s="20" t="s">
        <v>37</v>
      </c>
      <c r="C29" s="58" t="s">
        <v>39</v>
      </c>
      <c r="D29" s="29">
        <f t="shared" si="2"/>
        <v>250</v>
      </c>
      <c r="E29" s="29">
        <f>F29+H29+J29+L29+N29</f>
        <v>0</v>
      </c>
      <c r="F29" s="29"/>
      <c r="G29" s="29"/>
      <c r="H29" s="29"/>
      <c r="I29" s="29"/>
      <c r="J29" s="29"/>
      <c r="K29" s="29"/>
      <c r="L29" s="29"/>
      <c r="M29" s="29">
        <v>250</v>
      </c>
      <c r="N29" s="29"/>
      <c r="O29" s="29"/>
    </row>
    <row r="30" spans="1:108">
      <c r="A30" s="19">
        <v>14</v>
      </c>
      <c r="B30" s="23" t="s">
        <v>40</v>
      </c>
      <c r="C30" s="23" t="s">
        <v>41</v>
      </c>
      <c r="D30" s="29">
        <f t="shared" si="2"/>
        <v>20</v>
      </c>
      <c r="E30" s="29">
        <f>F30+H30+J30+L30+N30</f>
        <v>0</v>
      </c>
      <c r="F30" s="22"/>
      <c r="G30" s="22"/>
      <c r="H30" s="22"/>
      <c r="I30" s="22"/>
      <c r="J30" s="22"/>
      <c r="K30" s="22"/>
      <c r="L30" s="22"/>
      <c r="M30" s="29">
        <v>20</v>
      </c>
      <c r="N30" s="22"/>
      <c r="O30" s="29"/>
    </row>
    <row r="31" spans="1:108">
      <c r="A31" s="19">
        <v>15</v>
      </c>
      <c r="B31" s="23" t="s">
        <v>42</v>
      </c>
      <c r="C31" s="23" t="s">
        <v>43</v>
      </c>
      <c r="D31" s="29">
        <f t="shared" si="2"/>
        <v>160</v>
      </c>
      <c r="E31" s="29">
        <f>F31+H31+J31+L31+N31</f>
        <v>0</v>
      </c>
      <c r="F31" s="29"/>
      <c r="G31" s="29"/>
      <c r="H31" s="29"/>
      <c r="I31" s="29"/>
      <c r="J31" s="29"/>
      <c r="K31" s="29"/>
      <c r="L31" s="29"/>
      <c r="M31" s="29">
        <v>160</v>
      </c>
      <c r="N31" s="29"/>
      <c r="O31" s="22"/>
    </row>
    <row r="32" spans="1:108">
      <c r="A32" s="19">
        <v>16</v>
      </c>
      <c r="B32" s="23" t="s">
        <v>44</v>
      </c>
      <c r="C32" s="23" t="s">
        <v>45</v>
      </c>
      <c r="D32" s="29">
        <f t="shared" si="2"/>
        <v>110</v>
      </c>
      <c r="E32" s="29">
        <f>F32+H32+J32+L32+N32</f>
        <v>0</v>
      </c>
      <c r="F32" s="57"/>
      <c r="G32" s="57"/>
      <c r="H32" s="57"/>
      <c r="I32" s="57"/>
      <c r="J32" s="57"/>
      <c r="K32" s="57"/>
      <c r="L32" s="57"/>
      <c r="M32" s="57">
        <v>110</v>
      </c>
      <c r="N32" s="57"/>
      <c r="O32" s="29"/>
    </row>
    <row r="33" spans="1:15">
      <c r="A33" s="23"/>
      <c r="B33" s="23"/>
      <c r="C33" s="23"/>
      <c r="D33" s="61">
        <f>SUM(G33,I33,K33,M33,O33)</f>
        <v>782.2</v>
      </c>
      <c r="E33" s="61">
        <f>SUM(F33,H33,J33,L33,N33,)</f>
        <v>93.97999999999999</v>
      </c>
      <c r="F33" s="61">
        <f>SUM(F23:F32)</f>
        <v>67.849999999999994</v>
      </c>
      <c r="G33" s="61">
        <f t="shared" ref="G33:O33" si="4">SUM(G23:G32)</f>
        <v>77.2</v>
      </c>
      <c r="H33" s="61">
        <f t="shared" si="4"/>
        <v>24</v>
      </c>
      <c r="I33" s="61">
        <f t="shared" si="4"/>
        <v>0</v>
      </c>
      <c r="J33" s="61">
        <f t="shared" si="4"/>
        <v>0</v>
      </c>
      <c r="K33" s="61">
        <f t="shared" si="4"/>
        <v>165</v>
      </c>
      <c r="L33" s="61">
        <f t="shared" si="4"/>
        <v>0</v>
      </c>
      <c r="M33" s="61">
        <f t="shared" si="4"/>
        <v>540</v>
      </c>
      <c r="N33" s="61">
        <f t="shared" si="4"/>
        <v>2.13</v>
      </c>
      <c r="O33" s="61">
        <f t="shared" si="4"/>
        <v>0</v>
      </c>
    </row>
    <row r="34" spans="1:15">
      <c r="A34" s="19"/>
      <c r="B34" s="20"/>
      <c r="C34" s="30" t="s">
        <v>19</v>
      </c>
      <c r="D34" s="29"/>
      <c r="E34" s="29"/>
      <c r="F34" s="29"/>
      <c r="G34" s="29"/>
      <c r="H34" s="29"/>
      <c r="I34" s="29"/>
      <c r="J34" s="23"/>
      <c r="K34" s="29"/>
      <c r="L34" s="29"/>
      <c r="M34" s="29"/>
      <c r="N34" s="29"/>
      <c r="O34" s="29"/>
    </row>
    <row r="35" spans="1:15">
      <c r="A35" s="19"/>
      <c r="B35" s="20"/>
      <c r="C35" s="22">
        <f>C21+D35-E35</f>
        <v>1098.0800000000002</v>
      </c>
      <c r="D35" s="22">
        <f>D28+D27+D26+D25+D24+D23+D29+D30+D31+D32</f>
        <v>782.2</v>
      </c>
      <c r="E35" s="22">
        <f>E28+E27+E26+E25+E24+E23+E29+E30+E31+E32</f>
        <v>93.97999999999999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>
      <c r="A36" s="19"/>
      <c r="B36" s="54" t="s">
        <v>46</v>
      </c>
      <c r="C36" s="56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23">
        <v>17</v>
      </c>
      <c r="B37" s="23" t="s">
        <v>47</v>
      </c>
      <c r="C37" s="23" t="s">
        <v>48</v>
      </c>
      <c r="D37" s="29">
        <f>G37+I37+K37+M37+O37</f>
        <v>0</v>
      </c>
      <c r="E37" s="29">
        <f>F37+H37+J37+L37+N37</f>
        <v>560</v>
      </c>
      <c r="F37" s="29"/>
      <c r="G37" s="29"/>
      <c r="H37" s="29"/>
      <c r="I37" s="29"/>
      <c r="J37" s="29"/>
      <c r="K37" s="29"/>
      <c r="L37" s="29">
        <v>560</v>
      </c>
      <c r="M37" s="29"/>
      <c r="N37" s="29"/>
      <c r="O37" s="29"/>
    </row>
    <row r="38" spans="1:15">
      <c r="A38" s="19">
        <v>18</v>
      </c>
      <c r="B38" s="20" t="s">
        <v>49</v>
      </c>
      <c r="C38" s="58" t="s">
        <v>23</v>
      </c>
      <c r="D38" s="29">
        <f>G38+I38+K38+M38+O38</f>
        <v>0</v>
      </c>
      <c r="E38" s="29">
        <f>F38+H38+J38+L38+N38</f>
        <v>2.52</v>
      </c>
      <c r="F38" s="29"/>
      <c r="G38" s="29"/>
      <c r="H38" s="29"/>
      <c r="I38" s="29"/>
      <c r="J38" s="29"/>
      <c r="K38" s="29"/>
      <c r="L38" s="29"/>
      <c r="M38" s="29"/>
      <c r="N38" s="29">
        <v>2.52</v>
      </c>
      <c r="O38" s="29"/>
    </row>
    <row r="39" spans="1:15">
      <c r="A39" s="23">
        <v>19</v>
      </c>
      <c r="B39" s="20" t="s">
        <v>50</v>
      </c>
      <c r="C39" s="58" t="s">
        <v>51</v>
      </c>
      <c r="D39" s="29">
        <f>G39+I39+K39+M39+O39</f>
        <v>10</v>
      </c>
      <c r="E39" s="29">
        <f>F39+H39+J39+L39+N39</f>
        <v>0</v>
      </c>
      <c r="F39" s="29"/>
      <c r="G39" s="29">
        <v>10</v>
      </c>
      <c r="H39" s="29"/>
      <c r="I39" s="29"/>
      <c r="J39" s="29"/>
      <c r="K39" s="29"/>
      <c r="L39" s="29"/>
      <c r="M39" s="29"/>
      <c r="N39" s="29"/>
      <c r="O39" s="29"/>
    </row>
    <row r="40" spans="1:15">
      <c r="A40" s="19">
        <v>20</v>
      </c>
      <c r="B40" s="20" t="s">
        <v>52</v>
      </c>
      <c r="C40" s="58" t="s">
        <v>53</v>
      </c>
      <c r="D40" s="29">
        <f>G40+I40+K40+M40+O40</f>
        <v>0</v>
      </c>
      <c r="E40" s="29">
        <f>F40+H40+J40+L40+N40</f>
        <v>165</v>
      </c>
      <c r="F40" s="29"/>
      <c r="G40" s="29"/>
      <c r="H40" s="29"/>
      <c r="I40" s="29"/>
      <c r="J40" s="29">
        <v>165</v>
      </c>
      <c r="K40" s="29"/>
      <c r="L40" s="29"/>
      <c r="M40" s="29"/>
      <c r="N40" s="29"/>
      <c r="O40" s="29"/>
    </row>
    <row r="41" spans="1:15">
      <c r="A41" s="23">
        <v>21</v>
      </c>
      <c r="B41" s="20" t="s">
        <v>54</v>
      </c>
      <c r="C41" s="26" t="s">
        <v>55</v>
      </c>
      <c r="D41" s="29">
        <f>G41+I41+K41+M41+O41</f>
        <v>40</v>
      </c>
      <c r="E41" s="29">
        <f>F41+H41+J41+L41+N41</f>
        <v>0</v>
      </c>
      <c r="F41" s="22"/>
      <c r="G41" s="29">
        <v>40</v>
      </c>
      <c r="H41" s="22"/>
      <c r="I41" s="22"/>
      <c r="J41" s="22"/>
      <c r="K41" s="22"/>
      <c r="L41" s="22"/>
      <c r="M41" s="22"/>
      <c r="N41" s="22"/>
      <c r="O41" s="22"/>
    </row>
    <row r="42" spans="1:15">
      <c r="A42" s="19"/>
      <c r="B42" s="20"/>
      <c r="C42" s="30"/>
      <c r="D42" s="61">
        <f>SUM(G42,I42,K42,M42,O42)</f>
        <v>50</v>
      </c>
      <c r="E42" s="61">
        <f>SUM(F42,H42,J42,L42,N42,)</f>
        <v>727.52</v>
      </c>
      <c r="F42" s="61">
        <f>SUM(F37:F41)</f>
        <v>0</v>
      </c>
      <c r="G42" s="61">
        <f t="shared" ref="G42:O42" si="5">SUM(G37:G41)</f>
        <v>50</v>
      </c>
      <c r="H42" s="61">
        <f t="shared" si="5"/>
        <v>0</v>
      </c>
      <c r="I42" s="61">
        <f t="shared" si="5"/>
        <v>0</v>
      </c>
      <c r="J42" s="61">
        <f t="shared" si="5"/>
        <v>165</v>
      </c>
      <c r="K42" s="61">
        <f t="shared" si="5"/>
        <v>0</v>
      </c>
      <c r="L42" s="61">
        <f t="shared" si="5"/>
        <v>560</v>
      </c>
      <c r="M42" s="61">
        <f t="shared" si="5"/>
        <v>0</v>
      </c>
      <c r="N42" s="61">
        <f t="shared" si="5"/>
        <v>2.52</v>
      </c>
      <c r="O42" s="61">
        <f t="shared" si="5"/>
        <v>0</v>
      </c>
    </row>
    <row r="43" spans="1:15">
      <c r="A43" s="23"/>
      <c r="B43" s="20"/>
      <c r="C43" s="30" t="s">
        <v>19</v>
      </c>
      <c r="D43" s="22"/>
      <c r="E43" s="29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>
      <c r="A44" s="23"/>
      <c r="B44" s="20"/>
      <c r="C44" s="22">
        <f>C35+D44-E44</f>
        <v>420.56000000000017</v>
      </c>
      <c r="D44" s="22">
        <f>D38+D39+D40+D41+D37</f>
        <v>50</v>
      </c>
      <c r="E44" s="22">
        <f>E37+E38+E39+E40+E41</f>
        <v>727.52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>
      <c r="A45" s="23"/>
      <c r="B45" s="20"/>
      <c r="C45" s="22"/>
      <c r="D45" s="35" t="s">
        <v>3</v>
      </c>
      <c r="E45" s="26"/>
      <c r="F45" s="35" t="s">
        <v>4</v>
      </c>
      <c r="G45" s="26"/>
      <c r="H45" s="35" t="s">
        <v>5</v>
      </c>
      <c r="I45" s="26"/>
      <c r="J45" s="35" t="s">
        <v>6</v>
      </c>
      <c r="K45" s="26"/>
      <c r="L45" s="35" t="s">
        <v>7</v>
      </c>
      <c r="M45" s="26"/>
      <c r="N45" s="35" t="s">
        <v>8</v>
      </c>
      <c r="O45" s="41"/>
    </row>
    <row r="46" spans="1:15">
      <c r="A46" s="23"/>
      <c r="B46" s="20"/>
      <c r="C46" s="22"/>
      <c r="D46" s="33" t="s">
        <v>9</v>
      </c>
      <c r="E46" s="33" t="s">
        <v>10</v>
      </c>
      <c r="F46" s="33" t="s">
        <v>9</v>
      </c>
      <c r="G46" s="33" t="s">
        <v>10</v>
      </c>
      <c r="H46" s="33" t="s">
        <v>9</v>
      </c>
      <c r="I46" s="33" t="s">
        <v>10</v>
      </c>
      <c r="J46" s="33" t="s">
        <v>9</v>
      </c>
      <c r="K46" s="33" t="s">
        <v>10</v>
      </c>
      <c r="L46" s="33" t="s">
        <v>9</v>
      </c>
      <c r="M46" s="33" t="s">
        <v>10</v>
      </c>
      <c r="N46" s="33" t="s">
        <v>9</v>
      </c>
      <c r="O46" s="33" t="s">
        <v>10</v>
      </c>
    </row>
    <row r="47" spans="1:15">
      <c r="A47" s="23"/>
      <c r="B47" s="20"/>
      <c r="C47" s="22"/>
      <c r="D47" s="26" t="s">
        <v>12</v>
      </c>
      <c r="E47" s="26" t="s">
        <v>13</v>
      </c>
      <c r="F47" s="26" t="s">
        <v>12</v>
      </c>
      <c r="G47" s="26" t="s">
        <v>13</v>
      </c>
      <c r="H47" s="26" t="s">
        <v>12</v>
      </c>
      <c r="I47" s="26" t="s">
        <v>13</v>
      </c>
      <c r="J47" s="26" t="s">
        <v>12</v>
      </c>
      <c r="K47" s="26" t="s">
        <v>13</v>
      </c>
      <c r="L47" s="26" t="s">
        <v>12</v>
      </c>
      <c r="M47" s="26" t="s">
        <v>13</v>
      </c>
      <c r="N47" s="26" t="s">
        <v>12</v>
      </c>
      <c r="O47" s="26" t="s">
        <v>13</v>
      </c>
    </row>
    <row r="48" spans="1:15">
      <c r="A48" s="23"/>
      <c r="B48" s="32" t="s">
        <v>56</v>
      </c>
      <c r="C48" s="30"/>
      <c r="D48" s="29"/>
      <c r="E48" s="29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>
      <c r="A49" s="23">
        <v>22</v>
      </c>
      <c r="B49" s="34" t="s">
        <v>57</v>
      </c>
      <c r="C49" s="24" t="s">
        <v>58</v>
      </c>
      <c r="D49" s="29">
        <f>G49+I49+K49+M49+O49</f>
        <v>0</v>
      </c>
      <c r="E49" s="29">
        <f>F49+H49+J49+L49+N49</f>
        <v>29.38</v>
      </c>
      <c r="F49" s="35">
        <v>29.38</v>
      </c>
      <c r="G49" s="26"/>
      <c r="H49" s="35"/>
      <c r="I49" s="26"/>
      <c r="J49" s="35"/>
      <c r="K49" s="26"/>
      <c r="L49" s="35"/>
      <c r="M49" s="26"/>
      <c r="N49" s="35"/>
      <c r="O49" s="41"/>
    </row>
    <row r="50" spans="1:15">
      <c r="A50" s="31">
        <v>23</v>
      </c>
      <c r="B50" s="34" t="s">
        <v>57</v>
      </c>
      <c r="C50" s="24" t="s">
        <v>55</v>
      </c>
      <c r="D50" s="29">
        <f t="shared" ref="D50:D58" si="6">G50+I50+K50+M50+O50</f>
        <v>17.690000000000001</v>
      </c>
      <c r="E50" s="29">
        <f t="shared" ref="E50:E58" si="7">F50+H50+J50+L50+N50</f>
        <v>0</v>
      </c>
      <c r="F50" s="33"/>
      <c r="G50" s="26">
        <v>17.690000000000001</v>
      </c>
      <c r="H50" s="33"/>
      <c r="I50" s="33"/>
      <c r="J50" s="33"/>
      <c r="K50" s="33"/>
      <c r="L50" s="33"/>
      <c r="M50" s="33"/>
      <c r="N50" s="33"/>
      <c r="O50" s="33"/>
    </row>
    <row r="51" spans="1:15">
      <c r="A51" s="23">
        <v>24</v>
      </c>
      <c r="B51" s="20" t="s">
        <v>57</v>
      </c>
      <c r="C51" s="24" t="s">
        <v>59</v>
      </c>
      <c r="D51" s="29">
        <f t="shared" si="6"/>
        <v>0</v>
      </c>
      <c r="E51" s="29">
        <f t="shared" si="7"/>
        <v>17.690000000000001</v>
      </c>
      <c r="F51" s="26"/>
      <c r="G51" s="26"/>
      <c r="H51" s="26">
        <v>17.690000000000001</v>
      </c>
      <c r="I51" s="26"/>
      <c r="J51" s="26"/>
      <c r="K51" s="26"/>
      <c r="L51" s="26"/>
      <c r="M51" s="26"/>
      <c r="N51" s="26"/>
      <c r="O51" s="26"/>
    </row>
    <row r="52" spans="1:15">
      <c r="A52" s="31">
        <v>25</v>
      </c>
      <c r="B52" s="27" t="s">
        <v>57</v>
      </c>
      <c r="C52" s="26" t="s">
        <v>55</v>
      </c>
      <c r="D52" s="29">
        <f t="shared" si="6"/>
        <v>105</v>
      </c>
      <c r="E52" s="29">
        <f t="shared" si="7"/>
        <v>0</v>
      </c>
      <c r="F52" s="29"/>
      <c r="G52" s="29">
        <v>105</v>
      </c>
      <c r="H52" s="29"/>
      <c r="I52" s="29"/>
      <c r="J52" s="29"/>
      <c r="K52" s="29"/>
      <c r="L52" s="29"/>
      <c r="M52" s="29"/>
      <c r="N52" s="29"/>
      <c r="O52" s="22"/>
    </row>
    <row r="53" spans="1:15">
      <c r="A53" s="23">
        <v>26</v>
      </c>
      <c r="B53" s="20" t="s">
        <v>57</v>
      </c>
      <c r="C53" s="26" t="s">
        <v>60</v>
      </c>
      <c r="D53" s="29">
        <f t="shared" si="6"/>
        <v>100</v>
      </c>
      <c r="E53" s="29">
        <f t="shared" si="7"/>
        <v>0</v>
      </c>
      <c r="F53" s="29"/>
      <c r="G53" s="29"/>
      <c r="H53" s="29"/>
      <c r="I53" s="29"/>
      <c r="J53" s="29"/>
      <c r="K53" s="29">
        <v>100</v>
      </c>
      <c r="L53" s="29"/>
      <c r="M53" s="29"/>
      <c r="N53" s="29"/>
      <c r="O53" s="22"/>
    </row>
    <row r="54" spans="1:15">
      <c r="A54" s="31">
        <v>27</v>
      </c>
      <c r="B54" s="20" t="s">
        <v>57</v>
      </c>
      <c r="C54" s="29" t="s">
        <v>55</v>
      </c>
      <c r="D54" s="29">
        <f t="shared" si="6"/>
        <v>7.3</v>
      </c>
      <c r="E54" s="29">
        <f t="shared" si="7"/>
        <v>0</v>
      </c>
      <c r="F54" s="29"/>
      <c r="G54" s="29">
        <v>7.3</v>
      </c>
      <c r="H54" s="29"/>
      <c r="I54" s="29"/>
      <c r="J54" s="29"/>
      <c r="K54" s="29"/>
      <c r="L54" s="29"/>
      <c r="M54" s="29"/>
      <c r="N54" s="29"/>
      <c r="O54" s="22"/>
    </row>
    <row r="55" spans="1:15">
      <c r="A55" s="23">
        <v>28</v>
      </c>
      <c r="B55" s="20" t="s">
        <v>57</v>
      </c>
      <c r="C55" s="26" t="s">
        <v>61</v>
      </c>
      <c r="D55" s="29">
        <f t="shared" si="6"/>
        <v>20</v>
      </c>
      <c r="E55" s="29">
        <f t="shared" si="7"/>
        <v>0</v>
      </c>
      <c r="F55" s="29"/>
      <c r="G55" s="29"/>
      <c r="H55" s="29"/>
      <c r="I55" s="29"/>
      <c r="J55" s="29"/>
      <c r="K55" s="29"/>
      <c r="L55" s="29"/>
      <c r="M55" s="29">
        <v>20</v>
      </c>
      <c r="N55" s="29"/>
      <c r="O55" s="22"/>
    </row>
    <row r="56" spans="1:15">
      <c r="A56" s="31">
        <v>29</v>
      </c>
      <c r="B56" s="20" t="s">
        <v>62</v>
      </c>
      <c r="C56" s="26" t="s">
        <v>63</v>
      </c>
      <c r="D56" s="29">
        <f t="shared" si="6"/>
        <v>0.08</v>
      </c>
      <c r="E56" s="29">
        <f t="shared" si="7"/>
        <v>0</v>
      </c>
      <c r="F56" s="22"/>
      <c r="G56" s="22"/>
      <c r="H56" s="22"/>
      <c r="I56" s="22"/>
      <c r="J56" s="22"/>
      <c r="K56" s="22"/>
      <c r="L56" s="22"/>
      <c r="M56" s="22"/>
      <c r="N56" s="22"/>
      <c r="O56" s="29">
        <v>0.08</v>
      </c>
    </row>
    <row r="57" spans="1:15">
      <c r="A57" s="23">
        <v>30</v>
      </c>
      <c r="B57" s="20" t="s">
        <v>62</v>
      </c>
      <c r="C57" s="29" t="s">
        <v>64</v>
      </c>
      <c r="D57" s="29">
        <f t="shared" si="6"/>
        <v>0</v>
      </c>
      <c r="E57" s="29">
        <f t="shared" si="7"/>
        <v>2.0299999999999998</v>
      </c>
      <c r="F57" s="22"/>
      <c r="G57" s="22"/>
      <c r="H57" s="22"/>
      <c r="I57" s="22"/>
      <c r="J57" s="22"/>
      <c r="K57" s="22"/>
      <c r="L57" s="22"/>
      <c r="M57" s="22"/>
      <c r="N57" s="29">
        <v>2.0299999999999998</v>
      </c>
      <c r="O57" s="22"/>
    </row>
    <row r="58" spans="1:15">
      <c r="A58" s="31">
        <v>31</v>
      </c>
      <c r="B58" s="20" t="s">
        <v>65</v>
      </c>
      <c r="C58" s="26" t="s">
        <v>66</v>
      </c>
      <c r="D58" s="29">
        <f t="shared" si="6"/>
        <v>20</v>
      </c>
      <c r="E58" s="29">
        <f t="shared" si="7"/>
        <v>0</v>
      </c>
      <c r="F58" s="29"/>
      <c r="G58" s="29">
        <v>20</v>
      </c>
      <c r="H58" s="29"/>
      <c r="I58" s="29"/>
      <c r="J58" s="29"/>
      <c r="K58" s="29"/>
      <c r="L58" s="29"/>
      <c r="M58" s="29"/>
      <c r="N58" s="29"/>
      <c r="O58" s="22"/>
    </row>
    <row r="59" spans="1:15">
      <c r="A59" s="19"/>
      <c r="B59" s="20"/>
      <c r="C59" s="28"/>
      <c r="D59" s="61">
        <f>SUM(G59,I59,K59,M59,O59)</f>
        <v>270.07</v>
      </c>
      <c r="E59" s="61">
        <f>SUM(F59,H59,J59,L59,N59,)</f>
        <v>49.1</v>
      </c>
      <c r="F59" s="61">
        <f>SUM(F49:F58)</f>
        <v>29.38</v>
      </c>
      <c r="G59" s="61">
        <f t="shared" ref="G59:O59" si="8">SUM(G49:G58)</f>
        <v>149.99</v>
      </c>
      <c r="H59" s="61">
        <f t="shared" si="8"/>
        <v>17.690000000000001</v>
      </c>
      <c r="I59" s="61">
        <f t="shared" si="8"/>
        <v>0</v>
      </c>
      <c r="J59" s="61">
        <f t="shared" si="8"/>
        <v>0</v>
      </c>
      <c r="K59" s="61">
        <f t="shared" si="8"/>
        <v>100</v>
      </c>
      <c r="L59" s="61">
        <f t="shared" si="8"/>
        <v>0</v>
      </c>
      <c r="M59" s="61">
        <f t="shared" si="8"/>
        <v>20</v>
      </c>
      <c r="N59" s="61">
        <f t="shared" si="8"/>
        <v>2.0299999999999998</v>
      </c>
      <c r="O59" s="61">
        <f t="shared" si="8"/>
        <v>0.08</v>
      </c>
    </row>
    <row r="60" spans="1:15">
      <c r="A60" s="19"/>
      <c r="B60" s="20"/>
      <c r="C60" s="30" t="s">
        <v>19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>
      <c r="A61" s="19"/>
      <c r="B61" s="20"/>
      <c r="C61" s="22">
        <f>C44+D61-E61</f>
        <v>641.5300000000002</v>
      </c>
      <c r="D61" s="22">
        <f>D49+D50+D51+D52+D53+D54+D55+D56+D57+D58</f>
        <v>270.07000000000005</v>
      </c>
      <c r="E61" s="22">
        <f>E49+E50+E51+E52+E53+E54+E55+E56+E57+E58</f>
        <v>49.1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>
      <c r="A62" s="19"/>
      <c r="B62" s="32" t="s">
        <v>67</v>
      </c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>
      <c r="A63" s="19">
        <v>32</v>
      </c>
      <c r="B63" s="20" t="s">
        <v>68</v>
      </c>
      <c r="C63" s="26" t="s">
        <v>64</v>
      </c>
      <c r="D63" s="29">
        <f>G63+I63+K63+M63+O63</f>
        <v>0</v>
      </c>
      <c r="E63" s="29">
        <f t="shared" ref="E63:E83" si="9">F63+H63+J63+L63+N63</f>
        <v>2.13</v>
      </c>
      <c r="F63" s="22"/>
      <c r="G63" s="22"/>
      <c r="H63" s="22"/>
      <c r="I63" s="22"/>
      <c r="J63" s="22"/>
      <c r="K63" s="22"/>
      <c r="L63" s="22"/>
      <c r="M63" s="22"/>
      <c r="N63" s="29">
        <v>2.13</v>
      </c>
      <c r="O63" s="22"/>
    </row>
    <row r="64" spans="1:15">
      <c r="A64" s="19">
        <v>33</v>
      </c>
      <c r="B64" s="20" t="s">
        <v>69</v>
      </c>
      <c r="C64" s="26" t="s">
        <v>70</v>
      </c>
      <c r="D64" s="29">
        <f>G64+I64+K64+M64+O64</f>
        <v>0</v>
      </c>
      <c r="E64" s="29">
        <f t="shared" si="9"/>
        <v>42.77</v>
      </c>
      <c r="F64" s="29">
        <v>42.77</v>
      </c>
      <c r="G64" s="22"/>
      <c r="H64" s="22"/>
      <c r="I64" s="22"/>
      <c r="J64" s="22"/>
      <c r="K64" s="22"/>
      <c r="L64" s="22"/>
      <c r="M64" s="22"/>
      <c r="N64" s="22"/>
      <c r="O64" s="22"/>
    </row>
    <row r="65" spans="1:15">
      <c r="A65" s="31"/>
      <c r="B65" s="32"/>
      <c r="C65" s="36"/>
      <c r="D65" s="61">
        <f>SUM(G65,I65,K65,M65,O65)</f>
        <v>0</v>
      </c>
      <c r="E65" s="61">
        <f>SUM(F65,H65,J65,L65,N65,)</f>
        <v>44.900000000000006</v>
      </c>
      <c r="F65" s="61">
        <f>SUM(F63:F64)</f>
        <v>42.77</v>
      </c>
      <c r="G65" s="61">
        <f t="shared" ref="G65:O65" si="10">SUM(G63:G64)</f>
        <v>0</v>
      </c>
      <c r="H65" s="61">
        <f t="shared" si="10"/>
        <v>0</v>
      </c>
      <c r="I65" s="61">
        <f t="shared" si="10"/>
        <v>0</v>
      </c>
      <c r="J65" s="61">
        <f t="shared" si="10"/>
        <v>0</v>
      </c>
      <c r="K65" s="61">
        <f t="shared" si="10"/>
        <v>0</v>
      </c>
      <c r="L65" s="61">
        <f t="shared" si="10"/>
        <v>0</v>
      </c>
      <c r="M65" s="61">
        <f t="shared" si="10"/>
        <v>0</v>
      </c>
      <c r="N65" s="61">
        <f t="shared" si="10"/>
        <v>2.13</v>
      </c>
      <c r="O65" s="61">
        <f t="shared" si="10"/>
        <v>0</v>
      </c>
    </row>
    <row r="66" spans="1:15">
      <c r="A66" s="19"/>
      <c r="B66" s="20"/>
      <c r="C66" s="30" t="s">
        <v>19</v>
      </c>
      <c r="D66" s="29"/>
      <c r="E66" s="29"/>
      <c r="F66" s="29"/>
      <c r="G66" s="29"/>
      <c r="H66" s="29"/>
      <c r="I66" s="24"/>
      <c r="J66" s="29"/>
      <c r="K66" s="29"/>
      <c r="L66" s="29"/>
      <c r="M66" s="29"/>
      <c r="N66" s="29"/>
      <c r="O66" s="41"/>
    </row>
    <row r="67" spans="1:15">
      <c r="A67" s="19"/>
      <c r="B67" s="20"/>
      <c r="C67" s="22">
        <f>C61+D67-E67</f>
        <v>596.63000000000022</v>
      </c>
      <c r="D67" s="22">
        <f>D63+D64</f>
        <v>0</v>
      </c>
      <c r="E67" s="22">
        <f>E63+E64</f>
        <v>44.900000000000006</v>
      </c>
      <c r="F67" s="29"/>
      <c r="G67" s="29"/>
      <c r="H67" s="23"/>
      <c r="I67" s="24"/>
      <c r="J67" s="29"/>
      <c r="K67" s="29"/>
      <c r="L67" s="29"/>
      <c r="M67" s="29"/>
      <c r="N67" s="29"/>
      <c r="O67" s="41"/>
    </row>
    <row r="68" spans="1:15">
      <c r="A68" s="19"/>
      <c r="B68" s="32" t="s">
        <v>71</v>
      </c>
      <c r="C68" s="30"/>
      <c r="D68" s="29"/>
      <c r="E68" s="29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>
      <c r="A69" s="19">
        <v>34</v>
      </c>
      <c r="B69" s="20" t="s">
        <v>72</v>
      </c>
      <c r="C69" s="26" t="s">
        <v>73</v>
      </c>
      <c r="D69" s="29">
        <f>G69+I69+K69+M69+O69</f>
        <v>60</v>
      </c>
      <c r="E69" s="29">
        <f>F69+H69+J69+L69+N69</f>
        <v>0</v>
      </c>
      <c r="F69" s="22"/>
      <c r="G69" s="29">
        <v>60</v>
      </c>
      <c r="H69" s="22"/>
      <c r="I69" s="22"/>
      <c r="J69" s="22"/>
      <c r="K69" s="22"/>
      <c r="L69" s="22"/>
      <c r="M69" s="22"/>
      <c r="N69" s="22"/>
      <c r="O69" s="22"/>
    </row>
    <row r="70" spans="1:15">
      <c r="A70" s="31">
        <v>35</v>
      </c>
      <c r="B70" s="20" t="s">
        <v>72</v>
      </c>
      <c r="C70" s="59" t="s">
        <v>73</v>
      </c>
      <c r="D70" s="29">
        <f>G70+I70+K70+M70+O70</f>
        <v>60.6</v>
      </c>
      <c r="E70" s="29">
        <f>F70+H70+J70+L70+N70</f>
        <v>0</v>
      </c>
      <c r="F70" s="29"/>
      <c r="G70" s="29">
        <v>60.6</v>
      </c>
      <c r="H70" s="29"/>
      <c r="I70" s="29"/>
      <c r="J70" s="29"/>
      <c r="K70" s="29"/>
      <c r="L70" s="29"/>
      <c r="M70" s="29"/>
      <c r="N70" s="29"/>
      <c r="O70" s="22"/>
    </row>
    <row r="71" spans="1:15">
      <c r="A71" s="19">
        <v>36</v>
      </c>
      <c r="B71" s="20" t="s">
        <v>72</v>
      </c>
      <c r="C71" s="58" t="s">
        <v>74</v>
      </c>
      <c r="D71" s="29">
        <f>G71+I71+K71+M71+O71</f>
        <v>0</v>
      </c>
      <c r="E71" s="29">
        <f t="shared" si="9"/>
        <v>60.6</v>
      </c>
      <c r="F71" s="29"/>
      <c r="G71" s="29"/>
      <c r="H71" s="29">
        <v>60.6</v>
      </c>
      <c r="I71" s="29"/>
      <c r="J71" s="29"/>
      <c r="K71" s="29"/>
      <c r="L71" s="29"/>
      <c r="M71" s="29"/>
      <c r="N71" s="29"/>
      <c r="O71" s="22"/>
    </row>
    <row r="72" spans="1:15">
      <c r="A72" s="19">
        <v>37</v>
      </c>
      <c r="B72" s="20" t="s">
        <v>75</v>
      </c>
      <c r="C72" s="58" t="s">
        <v>76</v>
      </c>
      <c r="D72" s="29">
        <f>G72+I72+K72+M72+O72</f>
        <v>0</v>
      </c>
      <c r="E72" s="29">
        <f t="shared" si="9"/>
        <v>22</v>
      </c>
      <c r="F72" s="29">
        <v>22</v>
      </c>
      <c r="G72" s="29"/>
      <c r="H72" s="29"/>
      <c r="I72" s="29"/>
      <c r="J72" s="29"/>
      <c r="K72" s="29"/>
      <c r="L72" s="29"/>
      <c r="M72" s="29"/>
      <c r="N72" s="29"/>
      <c r="O72" s="22"/>
    </row>
    <row r="73" spans="1:15">
      <c r="A73" s="19"/>
      <c r="B73" s="20"/>
      <c r="C73" s="28"/>
      <c r="D73" s="61">
        <f>SUM(G73,I73,K73,M73,O73)</f>
        <v>120.6</v>
      </c>
      <c r="E73" s="61">
        <f>SUM(F73,H73,J73,L73,N73,)</f>
        <v>82.6</v>
      </c>
      <c r="F73" s="61">
        <f>SUM(F69:F72)</f>
        <v>22</v>
      </c>
      <c r="G73" s="61">
        <f t="shared" ref="G73:O73" si="11">SUM(G69:G72)</f>
        <v>120.6</v>
      </c>
      <c r="H73" s="61">
        <f t="shared" si="11"/>
        <v>60.6</v>
      </c>
      <c r="I73" s="61">
        <f t="shared" si="11"/>
        <v>0</v>
      </c>
      <c r="J73" s="61">
        <f t="shared" si="11"/>
        <v>0</v>
      </c>
      <c r="K73" s="61">
        <f t="shared" si="11"/>
        <v>0</v>
      </c>
      <c r="L73" s="61">
        <f t="shared" si="11"/>
        <v>0</v>
      </c>
      <c r="M73" s="61">
        <f t="shared" si="11"/>
        <v>0</v>
      </c>
      <c r="N73" s="61">
        <f t="shared" si="11"/>
        <v>0</v>
      </c>
      <c r="O73" s="61">
        <f t="shared" si="11"/>
        <v>0</v>
      </c>
    </row>
    <row r="74" spans="1:15">
      <c r="A74" s="19"/>
      <c r="B74" s="20"/>
      <c r="C74" s="30" t="s">
        <v>19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2"/>
    </row>
    <row r="75" spans="1:15">
      <c r="A75" s="19"/>
      <c r="B75" s="20"/>
      <c r="C75" s="22">
        <f>C67+D75-E75</f>
        <v>634.63000000000022</v>
      </c>
      <c r="D75" s="22">
        <f>D69+D70+D71+D72</f>
        <v>120.6</v>
      </c>
      <c r="E75" s="22">
        <f>E69+E70+E71+E72</f>
        <v>82.6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>
      <c r="A76" s="19"/>
      <c r="B76" s="32" t="s">
        <v>77</v>
      </c>
      <c r="D76" s="29"/>
      <c r="E76" s="29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>
      <c r="A77" s="19"/>
      <c r="B77" s="20" t="s">
        <v>78</v>
      </c>
      <c r="C77" s="30" t="s">
        <v>19</v>
      </c>
      <c r="D77" s="29"/>
      <c r="E77" s="29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>
      <c r="A78" s="19"/>
      <c r="B78" s="20"/>
      <c r="C78" s="41">
        <v>634.63</v>
      </c>
      <c r="D78" s="29"/>
      <c r="E78" s="29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>
      <c r="A79" s="19"/>
      <c r="B79" s="32"/>
      <c r="D79" s="29"/>
      <c r="E79" s="29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>
      <c r="A80" s="19"/>
      <c r="B80" s="32" t="s">
        <v>79</v>
      </c>
      <c r="C80" s="30"/>
      <c r="D80" s="29"/>
      <c r="E80" s="29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>
      <c r="A81" s="19">
        <v>38</v>
      </c>
      <c r="B81" s="20" t="s">
        <v>80</v>
      </c>
      <c r="C81" s="26" t="s">
        <v>81</v>
      </c>
      <c r="D81" s="29">
        <f>G81+I81+K81+M81+O81</f>
        <v>23.4</v>
      </c>
      <c r="E81" s="29">
        <f t="shared" si="9"/>
        <v>0</v>
      </c>
      <c r="F81" s="22"/>
      <c r="G81" s="29">
        <v>23.4</v>
      </c>
      <c r="H81" s="22"/>
      <c r="I81" s="22"/>
      <c r="J81" s="22"/>
      <c r="K81" s="22"/>
      <c r="L81" s="22"/>
      <c r="M81" s="22"/>
      <c r="N81" s="22"/>
      <c r="O81" s="22"/>
    </row>
    <row r="82" spans="1:15">
      <c r="A82" s="19">
        <v>39</v>
      </c>
      <c r="B82" s="20" t="s">
        <v>80</v>
      </c>
      <c r="C82" s="26" t="s">
        <v>81</v>
      </c>
      <c r="D82" s="29">
        <f>G82+I82+K82+M82+O82</f>
        <v>28.05</v>
      </c>
      <c r="E82" s="29">
        <f t="shared" si="9"/>
        <v>0</v>
      </c>
      <c r="F82" s="35"/>
      <c r="G82" s="26">
        <v>28.05</v>
      </c>
      <c r="H82" s="35"/>
      <c r="I82" s="26"/>
      <c r="J82" s="35"/>
      <c r="K82" s="26"/>
      <c r="L82" s="35"/>
      <c r="M82" s="26"/>
      <c r="N82" s="35"/>
      <c r="O82" s="41"/>
    </row>
    <row r="83" spans="1:15">
      <c r="A83" s="19">
        <v>40</v>
      </c>
      <c r="B83" s="20" t="s">
        <v>80</v>
      </c>
      <c r="C83" s="26" t="s">
        <v>82</v>
      </c>
      <c r="D83" s="29">
        <f>G83+I83+K83+M83+O83</f>
        <v>0</v>
      </c>
      <c r="E83" s="29">
        <f t="shared" si="9"/>
        <v>39.090000000000003</v>
      </c>
      <c r="F83" s="26">
        <v>39.090000000000003</v>
      </c>
      <c r="G83" s="33"/>
      <c r="H83" s="33"/>
      <c r="I83" s="33"/>
      <c r="J83" s="33"/>
      <c r="K83" s="33"/>
      <c r="L83" s="33"/>
      <c r="M83" s="33"/>
      <c r="N83" s="33"/>
      <c r="O83" s="33"/>
    </row>
    <row r="84" spans="1:15">
      <c r="A84" s="60">
        <v>41</v>
      </c>
      <c r="B84" s="20" t="s">
        <v>80</v>
      </c>
      <c r="C84" s="26" t="s">
        <v>83</v>
      </c>
      <c r="D84" s="29">
        <f t="shared" ref="D84:D85" si="12">G84+I84+K84+M84+O84</f>
        <v>11.75</v>
      </c>
      <c r="E84" s="29">
        <f t="shared" ref="E84:E86" si="13">F84+H84+J84+L84+N84</f>
        <v>0</v>
      </c>
      <c r="F84" s="26"/>
      <c r="G84" s="26">
        <v>11.75</v>
      </c>
      <c r="H84" s="26"/>
      <c r="I84" s="26"/>
      <c r="J84" s="26"/>
      <c r="K84" s="26"/>
      <c r="L84" s="26"/>
      <c r="M84" s="26"/>
      <c r="N84" s="26"/>
      <c r="O84" s="26"/>
    </row>
    <row r="85" spans="1:15">
      <c r="A85" s="19">
        <v>42</v>
      </c>
      <c r="B85" s="20" t="s">
        <v>84</v>
      </c>
      <c r="C85" s="26" t="s">
        <v>85</v>
      </c>
      <c r="D85" s="29">
        <f t="shared" si="12"/>
        <v>0</v>
      </c>
      <c r="E85" s="29">
        <v>128</v>
      </c>
      <c r="F85" s="29"/>
      <c r="G85" s="29"/>
      <c r="H85" s="29"/>
      <c r="I85" s="29"/>
      <c r="J85" s="29"/>
      <c r="K85" s="29"/>
      <c r="L85" s="29"/>
      <c r="M85" s="29"/>
      <c r="N85" s="29">
        <v>128</v>
      </c>
      <c r="O85" s="22"/>
    </row>
    <row r="86" spans="1:15" ht="14.65">
      <c r="A86" s="19">
        <v>43</v>
      </c>
      <c r="B86" s="20" t="s">
        <v>84</v>
      </c>
      <c r="C86" s="26" t="s">
        <v>85</v>
      </c>
      <c r="D86" s="29">
        <v>128</v>
      </c>
      <c r="E86" s="29">
        <f t="shared" si="13"/>
        <v>0</v>
      </c>
      <c r="F86" s="29"/>
      <c r="G86" s="29"/>
      <c r="H86" s="29"/>
      <c r="I86" s="29"/>
      <c r="J86" s="29"/>
      <c r="K86" s="29"/>
      <c r="L86" s="37"/>
      <c r="M86" s="29"/>
      <c r="N86" s="29"/>
      <c r="O86" s="29">
        <v>128</v>
      </c>
    </row>
    <row r="87" spans="1:15">
      <c r="A87" s="19"/>
      <c r="B87" s="20"/>
      <c r="C87" s="33"/>
      <c r="D87" s="61">
        <f>SUM(G87,I87,K87,M87,O87)</f>
        <v>191.2</v>
      </c>
      <c r="E87" s="61">
        <f>SUM(F87,H87,J87,L87,N87,)</f>
        <v>167.09</v>
      </c>
      <c r="F87" s="61">
        <f>SUM(F81:F86)</f>
        <v>39.090000000000003</v>
      </c>
      <c r="G87" s="61">
        <f t="shared" ref="G87:O87" si="14">SUM(G81:G86)</f>
        <v>63.2</v>
      </c>
      <c r="H87" s="61">
        <f t="shared" si="14"/>
        <v>0</v>
      </c>
      <c r="I87" s="61">
        <f t="shared" si="14"/>
        <v>0</v>
      </c>
      <c r="J87" s="61">
        <f t="shared" si="14"/>
        <v>0</v>
      </c>
      <c r="K87" s="61">
        <f t="shared" si="14"/>
        <v>0</v>
      </c>
      <c r="L87" s="61">
        <f t="shared" si="14"/>
        <v>0</v>
      </c>
      <c r="M87" s="61">
        <f t="shared" si="14"/>
        <v>0</v>
      </c>
      <c r="N87" s="61">
        <f t="shared" si="14"/>
        <v>128</v>
      </c>
      <c r="O87" s="61">
        <f t="shared" si="14"/>
        <v>128</v>
      </c>
    </row>
    <row r="88" spans="1:15">
      <c r="A88" s="19"/>
      <c r="B88" s="20"/>
      <c r="C88" s="30" t="s">
        <v>19</v>
      </c>
      <c r="D88" s="29"/>
      <c r="E88" s="29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>
      <c r="A89" s="19"/>
      <c r="B89" s="20"/>
      <c r="C89" s="22">
        <f>C78+D89-E89</f>
        <v>658.7399999999999</v>
      </c>
      <c r="D89" s="22">
        <f>D81+D82+D83+D84+D85+D86</f>
        <v>191.2</v>
      </c>
      <c r="E89" s="22">
        <f>E81+E82+E83+E84+E85+E86</f>
        <v>167.09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>
      <c r="A90" s="19"/>
      <c r="B90" s="20"/>
      <c r="C90" s="30"/>
      <c r="D90" s="35" t="s">
        <v>3</v>
      </c>
      <c r="E90" s="26"/>
      <c r="F90" s="35" t="s">
        <v>4</v>
      </c>
      <c r="G90" s="26"/>
      <c r="H90" s="35" t="s">
        <v>5</v>
      </c>
      <c r="I90" s="26"/>
      <c r="J90" s="35" t="s">
        <v>6</v>
      </c>
      <c r="K90" s="26"/>
      <c r="L90" s="35" t="s">
        <v>7</v>
      </c>
      <c r="M90" s="26"/>
      <c r="N90" s="35" t="s">
        <v>8</v>
      </c>
      <c r="O90" s="41"/>
    </row>
    <row r="91" spans="1:15">
      <c r="A91" s="19"/>
      <c r="B91" s="32"/>
      <c r="C91" s="30"/>
      <c r="D91" s="33" t="s">
        <v>9</v>
      </c>
      <c r="E91" s="33" t="s">
        <v>10</v>
      </c>
      <c r="F91" s="33" t="s">
        <v>9</v>
      </c>
      <c r="G91" s="33" t="s">
        <v>10</v>
      </c>
      <c r="H91" s="33" t="s">
        <v>9</v>
      </c>
      <c r="I91" s="33" t="s">
        <v>10</v>
      </c>
      <c r="J91" s="33" t="s">
        <v>9</v>
      </c>
      <c r="K91" s="33" t="s">
        <v>10</v>
      </c>
      <c r="L91" s="33" t="s">
        <v>9</v>
      </c>
      <c r="M91" s="33" t="s">
        <v>10</v>
      </c>
      <c r="N91" s="33" t="s">
        <v>9</v>
      </c>
      <c r="O91" s="33" t="s">
        <v>10</v>
      </c>
    </row>
    <row r="92" spans="1:15">
      <c r="A92" s="19"/>
      <c r="B92" s="20"/>
      <c r="C92" s="33"/>
      <c r="D92" s="26" t="s">
        <v>12</v>
      </c>
      <c r="E92" s="26" t="s">
        <v>13</v>
      </c>
      <c r="F92" s="26" t="s">
        <v>12</v>
      </c>
      <c r="G92" s="26" t="s">
        <v>13</v>
      </c>
      <c r="H92" s="26" t="s">
        <v>12</v>
      </c>
      <c r="I92" s="26" t="s">
        <v>13</v>
      </c>
      <c r="J92" s="26" t="s">
        <v>12</v>
      </c>
      <c r="K92" s="26" t="s">
        <v>13</v>
      </c>
      <c r="L92" s="26" t="s">
        <v>12</v>
      </c>
      <c r="M92" s="26" t="s">
        <v>13</v>
      </c>
      <c r="N92" s="26" t="s">
        <v>12</v>
      </c>
      <c r="O92" s="26" t="s">
        <v>13</v>
      </c>
    </row>
    <row r="93" spans="1:15">
      <c r="A93" s="19"/>
      <c r="B93" s="32" t="s">
        <v>86</v>
      </c>
      <c r="C93" s="33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>
      <c r="A94" s="19">
        <v>44</v>
      </c>
      <c r="B94" s="20" t="s">
        <v>87</v>
      </c>
      <c r="C94" s="26" t="s">
        <v>55</v>
      </c>
      <c r="D94" s="29">
        <v>97.7</v>
      </c>
      <c r="E94" s="29"/>
      <c r="F94" s="29"/>
      <c r="G94" s="29">
        <v>97.7</v>
      </c>
      <c r="H94" s="29"/>
      <c r="I94" s="29"/>
      <c r="J94" s="29"/>
      <c r="K94" s="29"/>
      <c r="L94" s="29"/>
      <c r="M94" s="29"/>
      <c r="N94" s="29"/>
      <c r="O94" s="29"/>
    </row>
    <row r="95" spans="1:15">
      <c r="A95" s="19">
        <v>45</v>
      </c>
      <c r="B95" s="20" t="s">
        <v>87</v>
      </c>
      <c r="C95" s="26" t="s">
        <v>88</v>
      </c>
      <c r="D95" s="29"/>
      <c r="E95" s="29">
        <v>40</v>
      </c>
      <c r="F95" s="29"/>
      <c r="G95" s="29"/>
      <c r="H95" s="29"/>
      <c r="I95" s="29"/>
      <c r="J95" s="29"/>
      <c r="K95" s="29"/>
      <c r="L95" s="29">
        <v>40</v>
      </c>
      <c r="M95" s="29"/>
      <c r="N95" s="29"/>
      <c r="O95" s="29"/>
    </row>
    <row r="96" spans="1:15">
      <c r="A96" s="19">
        <v>46</v>
      </c>
      <c r="B96" s="20" t="s">
        <v>89</v>
      </c>
      <c r="C96" s="26" t="s">
        <v>90</v>
      </c>
      <c r="D96" s="29">
        <v>11.95</v>
      </c>
      <c r="E96" s="29"/>
      <c r="F96" s="29"/>
      <c r="G96" s="29">
        <v>11.95</v>
      </c>
      <c r="H96" s="29"/>
      <c r="I96" s="29"/>
      <c r="J96" s="29"/>
      <c r="K96" s="29"/>
      <c r="L96" s="29"/>
      <c r="M96" s="29"/>
      <c r="N96" s="29"/>
      <c r="O96" s="29"/>
    </row>
    <row r="97" spans="1:15">
      <c r="A97" s="19"/>
      <c r="B97" s="20"/>
      <c r="C97" s="26"/>
      <c r="D97" s="61">
        <f>SUM(G97,I97,K97,M97,O97)</f>
        <v>109.65</v>
      </c>
      <c r="E97" s="61">
        <f>SUM(F97,H97,J97,L97,N97,)</f>
        <v>40</v>
      </c>
      <c r="F97" s="62">
        <f>SUM(F94:F96)</f>
        <v>0</v>
      </c>
      <c r="G97" s="62">
        <f t="shared" ref="G97:O97" si="15">SUM(G94:G96)</f>
        <v>109.65</v>
      </c>
      <c r="H97" s="62">
        <f t="shared" si="15"/>
        <v>0</v>
      </c>
      <c r="I97" s="62">
        <f t="shared" si="15"/>
        <v>0</v>
      </c>
      <c r="J97" s="62">
        <f t="shared" si="15"/>
        <v>0</v>
      </c>
      <c r="K97" s="62">
        <f t="shared" si="15"/>
        <v>0</v>
      </c>
      <c r="L97" s="62">
        <f t="shared" si="15"/>
        <v>40</v>
      </c>
      <c r="M97" s="62">
        <f t="shared" si="15"/>
        <v>0</v>
      </c>
      <c r="N97" s="62">
        <f t="shared" si="15"/>
        <v>0</v>
      </c>
      <c r="O97" s="62">
        <f t="shared" si="15"/>
        <v>0</v>
      </c>
    </row>
    <row r="98" spans="1:15">
      <c r="A98" s="19"/>
      <c r="B98" s="27"/>
      <c r="C98" s="41" t="s">
        <v>19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1:15">
      <c r="A99" s="19"/>
      <c r="B99" s="20"/>
      <c r="C99" s="22">
        <f>C89+D97-E97</f>
        <v>728.38999999999987</v>
      </c>
      <c r="D99" s="29">
        <f>D94+D95+D96</f>
        <v>109.65</v>
      </c>
      <c r="E99" s="29">
        <f>E94+E95+E96</f>
        <v>40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1:15">
      <c r="A100" s="19"/>
      <c r="B100" s="20"/>
      <c r="C100" s="30"/>
      <c r="D100" s="29"/>
      <c r="E100" s="29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>
      <c r="A101" s="19"/>
      <c r="B101" s="32" t="s">
        <v>91</v>
      </c>
      <c r="C101" s="33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>
      <c r="A102" s="19">
        <v>47</v>
      </c>
      <c r="B102" s="27" t="s">
        <v>92</v>
      </c>
      <c r="C102" s="26" t="s">
        <v>93</v>
      </c>
      <c r="D102" s="29"/>
      <c r="E102" s="29">
        <v>132</v>
      </c>
      <c r="F102" s="29"/>
      <c r="G102" s="29"/>
      <c r="H102" s="29">
        <v>132</v>
      </c>
      <c r="I102" s="29"/>
      <c r="J102" s="29"/>
      <c r="K102" s="29"/>
      <c r="L102" s="29"/>
      <c r="M102" s="29"/>
      <c r="N102" s="29"/>
      <c r="O102" s="29"/>
    </row>
    <row r="103" spans="1:15">
      <c r="A103" s="19">
        <v>48</v>
      </c>
      <c r="B103" s="27" t="s">
        <v>92</v>
      </c>
      <c r="C103" s="26" t="s">
        <v>94</v>
      </c>
      <c r="D103" s="29"/>
      <c r="E103" s="29">
        <v>25.5</v>
      </c>
      <c r="F103" s="29"/>
      <c r="G103" s="29"/>
      <c r="H103" s="29">
        <v>25.5</v>
      </c>
      <c r="I103" s="29"/>
      <c r="J103" s="29"/>
      <c r="K103" s="29"/>
      <c r="L103" s="29"/>
      <c r="M103" s="29"/>
      <c r="N103" s="29"/>
      <c r="O103" s="29"/>
    </row>
    <row r="104" spans="1:15">
      <c r="A104" s="19"/>
      <c r="B104" s="27"/>
      <c r="C104" s="33"/>
      <c r="D104" s="61">
        <f>SUM(G104,I104,K104,M104,O104)</f>
        <v>0</v>
      </c>
      <c r="E104" s="61">
        <f>SUM(F104,H104,J104,L104,N104,)</f>
        <v>157.5</v>
      </c>
      <c r="F104" s="62">
        <f>SUM(F102:F103)</f>
        <v>0</v>
      </c>
      <c r="G104" s="62">
        <f t="shared" ref="G104:O104" si="16">SUM(G102:G103)</f>
        <v>0</v>
      </c>
      <c r="H104" s="62">
        <f t="shared" si="16"/>
        <v>157.5</v>
      </c>
      <c r="I104" s="62">
        <f t="shared" si="16"/>
        <v>0</v>
      </c>
      <c r="J104" s="62">
        <f t="shared" si="16"/>
        <v>0</v>
      </c>
      <c r="K104" s="62">
        <f t="shared" si="16"/>
        <v>0</v>
      </c>
      <c r="L104" s="62">
        <f t="shared" si="16"/>
        <v>0</v>
      </c>
      <c r="M104" s="62">
        <f t="shared" si="16"/>
        <v>0</v>
      </c>
      <c r="N104" s="62">
        <f t="shared" si="16"/>
        <v>0</v>
      </c>
      <c r="O104" s="62">
        <f t="shared" si="16"/>
        <v>0</v>
      </c>
    </row>
    <row r="105" spans="1:15">
      <c r="A105" s="19"/>
      <c r="B105" s="27"/>
      <c r="C105" s="41" t="s">
        <v>19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>
      <c r="A106" s="19"/>
      <c r="B106" s="27"/>
      <c r="C106" s="22">
        <f>C99+D104-E104</f>
        <v>570.88999999999987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1:15">
      <c r="A107" s="19"/>
      <c r="B107" s="27"/>
      <c r="C107" s="33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>
      <c r="A108" s="19"/>
      <c r="B108" s="27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1:15">
      <c r="A109" s="19"/>
      <c r="B109" s="27"/>
      <c r="C109" s="33" t="s">
        <v>19</v>
      </c>
      <c r="D109" s="29">
        <f t="shared" ref="D109:O109" si="17">D104+D97+D87+D73+D65+D59+D42+D33+D19+D12</f>
        <v>1619.22</v>
      </c>
      <c r="E109" s="29">
        <f t="shared" si="17"/>
        <v>2042.16</v>
      </c>
      <c r="F109" s="29">
        <f t="shared" si="17"/>
        <v>230.14000000000001</v>
      </c>
      <c r="G109" s="29">
        <f t="shared" si="17"/>
        <v>574.6400000000001</v>
      </c>
      <c r="H109" s="29">
        <f t="shared" si="17"/>
        <v>259.78999999999996</v>
      </c>
      <c r="I109" s="29">
        <f t="shared" si="17"/>
        <v>0</v>
      </c>
      <c r="J109" s="29">
        <f t="shared" si="17"/>
        <v>165</v>
      </c>
      <c r="K109" s="29">
        <f t="shared" si="17"/>
        <v>356.5</v>
      </c>
      <c r="L109" s="29">
        <f t="shared" si="17"/>
        <v>1250</v>
      </c>
      <c r="M109" s="29">
        <f t="shared" si="17"/>
        <v>560</v>
      </c>
      <c r="N109" s="29">
        <f t="shared" si="17"/>
        <v>137.22999999999999</v>
      </c>
      <c r="O109" s="29">
        <f t="shared" si="17"/>
        <v>128.08000000000001</v>
      </c>
    </row>
    <row r="110" spans="1:15">
      <c r="A110" s="19"/>
      <c r="B110" s="27"/>
      <c r="C110" s="33"/>
      <c r="D110" s="29"/>
      <c r="E110" s="29"/>
      <c r="F110" s="29" t="s">
        <v>95</v>
      </c>
      <c r="G110" s="29">
        <f>G109-F109</f>
        <v>344.50000000000011</v>
      </c>
      <c r="H110" s="29"/>
      <c r="I110" s="29"/>
      <c r="J110" s="29"/>
      <c r="K110" s="29"/>
      <c r="L110" s="29"/>
      <c r="M110" s="29"/>
      <c r="N110" s="29"/>
      <c r="O110" s="29"/>
    </row>
    <row r="111" spans="1:15">
      <c r="A111" s="19"/>
      <c r="B111" s="27"/>
      <c r="C111" s="33" t="s">
        <v>95</v>
      </c>
      <c r="D111" s="29">
        <f>D109-E109</f>
        <v>-422.94000000000005</v>
      </c>
      <c r="E111" s="29"/>
      <c r="F111" s="29"/>
      <c r="G111" s="29">
        <v>73.069999999999993</v>
      </c>
      <c r="H111" s="29" t="s">
        <v>96</v>
      </c>
      <c r="I111" s="29"/>
      <c r="J111" s="29"/>
      <c r="K111" s="29"/>
      <c r="L111" s="29"/>
      <c r="M111" s="29"/>
      <c r="N111" s="29"/>
      <c r="O111" s="29"/>
    </row>
    <row r="112" spans="1:15">
      <c r="A112" s="19"/>
      <c r="B112" s="27"/>
      <c r="C112" s="33"/>
      <c r="D112" s="29"/>
      <c r="E112" s="29"/>
      <c r="F112" s="29"/>
      <c r="G112" s="29">
        <v>77.2</v>
      </c>
      <c r="H112" s="29" t="s">
        <v>97</v>
      </c>
      <c r="I112" s="29"/>
      <c r="J112" s="29"/>
      <c r="K112" s="29"/>
      <c r="L112" s="29"/>
      <c r="M112" s="29"/>
      <c r="N112" s="29"/>
      <c r="O112" s="29"/>
    </row>
    <row r="113" spans="1:15">
      <c r="A113" s="19"/>
      <c r="B113" s="20"/>
      <c r="C113" s="30"/>
      <c r="D113" s="29"/>
      <c r="E113" s="29"/>
      <c r="F113" s="22"/>
      <c r="G113" s="29">
        <v>15</v>
      </c>
      <c r="H113" s="29" t="s">
        <v>98</v>
      </c>
      <c r="I113" s="22"/>
      <c r="J113" s="22"/>
      <c r="K113" s="22"/>
      <c r="L113" s="22"/>
      <c r="M113" s="22"/>
      <c r="N113" s="22"/>
      <c r="O113" s="22"/>
    </row>
    <row r="114" spans="1:15">
      <c r="A114" s="19"/>
      <c r="B114" s="20"/>
      <c r="C114" s="30"/>
      <c r="D114" s="29"/>
      <c r="E114" s="29"/>
      <c r="F114" s="29"/>
      <c r="G114" s="29">
        <f>G111+G112+G113</f>
        <v>165.26999999999998</v>
      </c>
      <c r="H114" s="29"/>
      <c r="I114" s="29"/>
      <c r="J114" s="29"/>
      <c r="K114" s="29"/>
      <c r="L114" s="29"/>
      <c r="M114" s="29"/>
      <c r="N114" s="29"/>
      <c r="O114" s="29"/>
    </row>
    <row r="115" spans="1:15">
      <c r="A115" s="19"/>
      <c r="B115" s="20"/>
      <c r="C115" s="30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1:15">
      <c r="A116" s="19"/>
      <c r="B116" s="20"/>
      <c r="C116" s="30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5">
      <c r="A117" s="19"/>
      <c r="B117" s="20"/>
      <c r="C117" s="30"/>
      <c r="D117" s="29"/>
      <c r="E117" s="29"/>
      <c r="F117" s="35"/>
      <c r="G117" s="26"/>
      <c r="H117" s="35"/>
      <c r="I117" s="26"/>
      <c r="J117" s="35"/>
      <c r="K117" s="26"/>
      <c r="L117" s="35"/>
      <c r="M117" s="26"/>
      <c r="N117" s="35"/>
      <c r="O117" s="41"/>
    </row>
    <row r="118" spans="1:15">
      <c r="A118" s="19"/>
      <c r="B118" s="20"/>
      <c r="C118" s="30"/>
      <c r="D118" s="29"/>
      <c r="E118" s="29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>
      <c r="A119" s="38"/>
      <c r="B119" s="20"/>
      <c r="C119" s="30"/>
      <c r="D119" s="29"/>
      <c r="E119" s="29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>
      <c r="A120" s="19"/>
      <c r="B120" s="32"/>
      <c r="C120" s="3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1:15">
      <c r="A121" s="19"/>
      <c r="B121" s="27"/>
      <c r="C121" s="3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1:15">
      <c r="A122" s="19"/>
      <c r="B122" s="27"/>
      <c r="C122" s="33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>
      <c r="A123" s="19"/>
      <c r="B123" s="27"/>
      <c r="C123" s="44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>
      <c r="A124" s="26"/>
      <c r="B124" s="27"/>
      <c r="C124" s="3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>
      <c r="A125" s="26"/>
      <c r="B125" s="39"/>
      <c r="C125" s="33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>
      <c r="A126" s="26"/>
      <c r="B126" s="39"/>
      <c r="C126" s="33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>
      <c r="A127" s="26"/>
      <c r="B127" s="39"/>
      <c r="C127" s="33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>
      <c r="A128" s="26"/>
      <c r="B128" s="39"/>
      <c r="C128" s="33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1:15">
      <c r="A129" s="26"/>
      <c r="B129" s="40"/>
      <c r="C129" s="33"/>
      <c r="D129" s="29"/>
      <c r="E129" s="29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>
      <c r="A130" s="26"/>
      <c r="B130" s="40"/>
      <c r="C130" s="30"/>
      <c r="D130" s="29"/>
      <c r="E130" s="29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>
      <c r="A131" s="5"/>
      <c r="B131" s="6"/>
      <c r="C131" s="4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>
      <c r="A132" s="5"/>
      <c r="B132" s="6"/>
      <c r="C132" s="4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>
      <c r="A133" s="5"/>
      <c r="B133" s="6"/>
      <c r="C133" s="4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>
      <c r="A134" s="5"/>
      <c r="B134" s="6"/>
      <c r="C134" s="4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.4">
      <c r="A135" s="2"/>
      <c r="B135" s="12"/>
      <c r="C135" s="11"/>
      <c r="D135" s="8"/>
      <c r="E135" s="13"/>
      <c r="F135" s="13"/>
      <c r="G135" s="13"/>
      <c r="H135" s="9"/>
      <c r="I135" s="9"/>
      <c r="J135" s="9"/>
      <c r="K135" s="9"/>
      <c r="L135" s="9"/>
      <c r="M135" s="8"/>
      <c r="N135" s="8"/>
      <c r="O135" s="2"/>
    </row>
    <row r="136" spans="1:15" ht="15">
      <c r="A136" s="2"/>
      <c r="B136" s="14"/>
      <c r="C136" s="11"/>
      <c r="D136" s="8"/>
      <c r="E136" s="13"/>
      <c r="F136" s="13"/>
      <c r="G136" s="13"/>
      <c r="H136" s="9"/>
      <c r="I136" s="9"/>
      <c r="J136" s="9"/>
      <c r="K136" s="9"/>
      <c r="L136" s="9"/>
      <c r="M136" s="8"/>
      <c r="N136" s="8"/>
      <c r="O136" s="2"/>
    </row>
    <row r="137" spans="1:15">
      <c r="A137" s="2"/>
      <c r="B137" s="10"/>
      <c r="C137" s="5"/>
      <c r="D137" s="15"/>
      <c r="E137" s="9"/>
      <c r="F137" s="8"/>
      <c r="G137" s="8"/>
      <c r="H137" s="9"/>
      <c r="I137" s="9"/>
      <c r="J137" s="9"/>
      <c r="K137" s="9"/>
      <c r="L137" s="9"/>
      <c r="M137" s="8"/>
      <c r="N137" s="8"/>
      <c r="O137" s="2"/>
    </row>
    <row r="138" spans="1:15">
      <c r="A138" s="2"/>
      <c r="B138" s="10"/>
      <c r="C138" s="5"/>
      <c r="D138" s="9"/>
      <c r="E138" s="9"/>
      <c r="F138" s="8"/>
      <c r="G138" s="8"/>
      <c r="H138" s="9"/>
      <c r="I138" s="9"/>
      <c r="J138" s="9"/>
      <c r="K138" s="9"/>
      <c r="L138" s="9"/>
      <c r="M138" s="8"/>
      <c r="N138" s="8"/>
      <c r="O138" s="2"/>
    </row>
    <row r="139" spans="1:15">
      <c r="A139" s="2"/>
      <c r="B139" s="6"/>
      <c r="C139" s="5"/>
      <c r="D139" s="9"/>
      <c r="E139" s="9"/>
      <c r="F139" s="9"/>
      <c r="G139" s="9"/>
      <c r="H139" s="9"/>
      <c r="I139" s="9"/>
      <c r="J139" s="9"/>
      <c r="K139" s="9"/>
      <c r="L139" s="9"/>
      <c r="M139" s="8"/>
      <c r="N139" s="8"/>
      <c r="O139" s="2"/>
    </row>
    <row r="140" spans="1:15">
      <c r="A140" s="2"/>
      <c r="B140" s="6"/>
      <c r="C140" s="5"/>
      <c r="D140" s="9"/>
      <c r="E140" s="9"/>
      <c r="F140" s="9"/>
      <c r="G140" s="9"/>
      <c r="H140" s="9"/>
      <c r="I140" s="9"/>
      <c r="J140" s="9"/>
      <c r="K140" s="9"/>
      <c r="L140" s="9"/>
      <c r="M140" s="8"/>
      <c r="N140" s="8"/>
      <c r="O140" s="2"/>
    </row>
    <row r="141" spans="1:15">
      <c r="A141" s="2"/>
      <c r="B141" s="6"/>
      <c r="C141" s="5"/>
      <c r="D141" s="9"/>
      <c r="E141" s="9"/>
      <c r="F141" s="9"/>
      <c r="G141" s="9"/>
      <c r="H141" s="9"/>
      <c r="I141" s="9"/>
      <c r="J141" s="9"/>
      <c r="K141" s="9"/>
      <c r="L141" s="9"/>
      <c r="M141" s="8"/>
      <c r="N141" s="8"/>
      <c r="O141" s="2"/>
    </row>
    <row r="142" spans="1:15">
      <c r="A142" s="2"/>
      <c r="B142" s="6"/>
      <c r="C142" s="5"/>
      <c r="D142" s="9"/>
      <c r="E142" s="9"/>
      <c r="F142" s="9"/>
      <c r="G142" s="9"/>
      <c r="H142" s="9"/>
      <c r="I142" s="9"/>
      <c r="J142" s="9"/>
      <c r="K142" s="9"/>
      <c r="L142" s="9"/>
      <c r="M142" s="8"/>
      <c r="N142" s="8"/>
      <c r="O142" s="2"/>
    </row>
    <row r="143" spans="1:15">
      <c r="A143" s="2"/>
      <c r="B143" s="6"/>
      <c r="C143" s="5"/>
      <c r="D143" s="9"/>
      <c r="E143" s="9"/>
      <c r="F143" s="9"/>
      <c r="G143" s="9"/>
      <c r="H143" s="9"/>
      <c r="I143" s="9"/>
      <c r="J143" s="9"/>
      <c r="K143" s="9"/>
      <c r="L143" s="9"/>
      <c r="M143" s="8"/>
      <c r="N143" s="8"/>
      <c r="O143" s="2"/>
    </row>
    <row r="144" spans="1:15">
      <c r="A144" s="2"/>
      <c r="B144" s="6"/>
      <c r="C144" s="5"/>
      <c r="D144" s="9"/>
      <c r="E144" s="9"/>
      <c r="F144" s="47"/>
      <c r="G144" s="47"/>
      <c r="H144" s="47"/>
      <c r="I144" s="47"/>
      <c r="J144" s="47"/>
      <c r="K144" s="9"/>
      <c r="L144" s="9"/>
      <c r="M144" s="8"/>
      <c r="N144" s="8"/>
      <c r="O144" s="2"/>
    </row>
    <row r="145" spans="1:15">
      <c r="A145" s="2"/>
      <c r="B145" s="6"/>
      <c r="C145" s="5"/>
      <c r="D145" s="9"/>
      <c r="E145" s="9"/>
      <c r="F145" s="9"/>
      <c r="G145" s="9"/>
      <c r="H145" s="9"/>
      <c r="I145" s="9"/>
      <c r="J145" s="9"/>
      <c r="K145" s="9"/>
      <c r="L145" s="9"/>
      <c r="M145" s="8"/>
      <c r="N145" s="8"/>
      <c r="O145" s="2"/>
    </row>
    <row r="146" spans="1:15" ht="14.65">
      <c r="A146" s="1"/>
      <c r="B146" s="6"/>
      <c r="C146" s="5"/>
      <c r="D146" s="9"/>
      <c r="E146" s="9"/>
      <c r="F146" s="9"/>
      <c r="G146" s="9"/>
      <c r="H146" s="9"/>
      <c r="I146" s="9"/>
      <c r="J146" s="9"/>
      <c r="K146" s="9"/>
      <c r="L146" s="9"/>
      <c r="M146" s="8"/>
      <c r="N146" s="8"/>
      <c r="O146" s="1"/>
    </row>
    <row r="147" spans="1:15" ht="14.65">
      <c r="A147" s="1"/>
      <c r="B147" s="6"/>
      <c r="C147" s="5"/>
      <c r="D147" s="9"/>
      <c r="E147" s="9"/>
      <c r="F147" s="9"/>
      <c r="G147" s="9"/>
      <c r="H147" s="9"/>
      <c r="I147" s="9"/>
      <c r="J147" s="9"/>
      <c r="K147" s="9"/>
      <c r="L147" s="9"/>
      <c r="M147" s="8"/>
      <c r="N147" s="8"/>
      <c r="O147" s="1"/>
    </row>
    <row r="148" spans="1:15" ht="14.65">
      <c r="A148" s="1"/>
      <c r="B148" s="6"/>
      <c r="C148" s="5"/>
      <c r="D148" s="9"/>
      <c r="E148" s="9"/>
      <c r="F148" s="9"/>
      <c r="G148" s="9"/>
      <c r="H148" s="9"/>
      <c r="I148" s="9"/>
      <c r="J148" s="9"/>
      <c r="K148" s="9"/>
      <c r="L148" s="9"/>
      <c r="M148" s="8"/>
      <c r="N148" s="8"/>
      <c r="O148" s="1"/>
    </row>
    <row r="149" spans="1:15" ht="14.65">
      <c r="A149" s="1"/>
      <c r="B149" s="6"/>
      <c r="C149" s="5"/>
      <c r="D149" s="9"/>
      <c r="E149" s="9"/>
      <c r="F149" s="9"/>
      <c r="G149" s="9"/>
      <c r="H149" s="9"/>
      <c r="I149" s="9"/>
      <c r="J149" s="9"/>
      <c r="K149" s="9"/>
      <c r="L149" s="9"/>
      <c r="M149" s="8"/>
      <c r="N149" s="8"/>
      <c r="O149" s="1"/>
    </row>
    <row r="150" spans="1:15" ht="14.65">
      <c r="A150" s="1"/>
      <c r="B150" s="6"/>
      <c r="C150" s="5"/>
      <c r="D150" s="9"/>
      <c r="E150" s="9"/>
      <c r="F150" s="9"/>
      <c r="G150" s="47"/>
      <c r="H150" s="47"/>
      <c r="I150" s="47"/>
      <c r="J150" s="47"/>
      <c r="K150" s="9"/>
      <c r="L150" s="8"/>
      <c r="M150" s="8"/>
      <c r="N150" s="8"/>
      <c r="O150" s="1"/>
    </row>
    <row r="151" spans="1:15" ht="14.65">
      <c r="A151" s="1"/>
      <c r="B151" s="6"/>
      <c r="C151" s="5"/>
      <c r="D151" s="9"/>
      <c r="E151" s="9"/>
      <c r="F151" s="9"/>
      <c r="G151" s="9"/>
      <c r="H151" s="9"/>
      <c r="I151" s="9"/>
      <c r="J151" s="9"/>
      <c r="K151" s="9"/>
      <c r="L151" s="9"/>
      <c r="M151" s="8"/>
      <c r="N151" s="8"/>
      <c r="O151" s="1"/>
    </row>
    <row r="152" spans="1:15" ht="14.65">
      <c r="A152" s="1"/>
      <c r="B152" s="6"/>
      <c r="C152" s="5"/>
      <c r="D152" s="9"/>
      <c r="E152" s="9"/>
      <c r="F152" s="9"/>
      <c r="G152" s="9"/>
      <c r="H152" s="9"/>
      <c r="I152" s="9"/>
      <c r="J152" s="9"/>
      <c r="K152" s="9"/>
      <c r="L152" s="9"/>
      <c r="M152" s="8"/>
      <c r="N152" s="8"/>
      <c r="O152" s="1"/>
    </row>
    <row r="153" spans="1:15">
      <c r="B153" s="6"/>
      <c r="C153" s="5"/>
      <c r="D153" s="9"/>
      <c r="E153" s="9"/>
      <c r="F153" s="9"/>
      <c r="G153" s="9"/>
      <c r="H153" s="9"/>
      <c r="I153" s="9"/>
      <c r="J153" s="9"/>
      <c r="K153" s="9"/>
      <c r="L153" s="9"/>
      <c r="M153" s="8"/>
      <c r="N153" s="8"/>
    </row>
    <row r="154" spans="1:15">
      <c r="B154" s="6"/>
      <c r="C154" s="5"/>
      <c r="D154" s="7"/>
      <c r="E154" s="7"/>
      <c r="F154" s="15"/>
      <c r="G154" s="9"/>
      <c r="H154" s="9"/>
      <c r="I154" s="9"/>
      <c r="J154" s="9"/>
      <c r="K154" s="9"/>
      <c r="L154" s="9"/>
      <c r="M154" s="8"/>
      <c r="N154" s="8"/>
    </row>
    <row r="155" spans="1:15">
      <c r="B155" s="6"/>
      <c r="C155" s="5"/>
      <c r="D155" s="9"/>
      <c r="E155" s="9"/>
      <c r="F155" s="9"/>
      <c r="G155" s="9"/>
      <c r="H155" s="9"/>
      <c r="I155" s="9"/>
      <c r="J155" s="9"/>
      <c r="K155" s="9"/>
      <c r="L155" s="9"/>
      <c r="M155" s="8"/>
      <c r="N155" s="8"/>
    </row>
    <row r="156" spans="1:15">
      <c r="B156" s="6"/>
      <c r="C156" s="5"/>
      <c r="D156" s="9"/>
      <c r="E156" s="9"/>
      <c r="F156" s="9"/>
      <c r="G156" s="9"/>
      <c r="H156" s="9"/>
      <c r="I156" s="9"/>
      <c r="J156" s="9"/>
      <c r="K156" s="9"/>
      <c r="L156" s="9"/>
      <c r="M156" s="8"/>
      <c r="N156" s="8"/>
    </row>
    <row r="157" spans="1:15" ht="14.65">
      <c r="B157" s="6"/>
      <c r="C157" s="5"/>
      <c r="D157" s="9"/>
      <c r="E157" s="9"/>
      <c r="F157" s="16"/>
      <c r="G157" s="9"/>
      <c r="H157" s="9"/>
      <c r="I157" s="9"/>
      <c r="J157" s="18"/>
      <c r="K157" s="9"/>
      <c r="L157" s="9"/>
      <c r="M157" s="8"/>
      <c r="N157" s="8"/>
    </row>
    <row r="158" spans="1:15">
      <c r="B158" s="6"/>
      <c r="C158" s="5"/>
      <c r="D158" s="9"/>
      <c r="E158" s="9"/>
      <c r="F158" s="9"/>
      <c r="G158" s="9"/>
      <c r="H158" s="9"/>
      <c r="I158" s="9"/>
      <c r="J158" s="9"/>
      <c r="K158" s="9"/>
      <c r="L158" s="9"/>
      <c r="M158" s="8"/>
      <c r="N158" s="8"/>
    </row>
    <row r="159" spans="1:15">
      <c r="B159" s="6"/>
      <c r="C159" s="5"/>
      <c r="D159" s="9"/>
      <c r="E159" s="9"/>
      <c r="F159" s="16"/>
      <c r="G159" s="9"/>
      <c r="H159" s="9"/>
      <c r="I159" s="9"/>
      <c r="J159" s="17"/>
      <c r="K159" s="9"/>
      <c r="L159" s="9"/>
      <c r="M159" s="8"/>
      <c r="N159" s="8"/>
    </row>
    <row r="160" spans="1:15">
      <c r="B160" s="6"/>
      <c r="C160" s="5"/>
      <c r="D160" s="9"/>
      <c r="E160" s="9"/>
      <c r="F160" s="2"/>
      <c r="G160" s="9"/>
      <c r="H160" s="9"/>
      <c r="I160" s="9"/>
      <c r="J160" s="2"/>
      <c r="K160" s="9"/>
      <c r="L160" s="9"/>
      <c r="M160" s="8"/>
      <c r="N160" s="8"/>
    </row>
    <row r="161" spans="2:14">
      <c r="B161" s="6"/>
      <c r="C161" s="5"/>
      <c r="D161" s="9"/>
      <c r="E161" s="9"/>
      <c r="F161" s="9"/>
      <c r="G161" s="9"/>
      <c r="H161" s="9"/>
      <c r="I161" s="9"/>
      <c r="J161" s="9"/>
      <c r="K161" s="9"/>
      <c r="L161" s="9"/>
      <c r="M161" s="8"/>
      <c r="N161" s="8"/>
    </row>
    <row r="162" spans="2:14">
      <c r="B162" s="6"/>
      <c r="C162" s="5"/>
      <c r="D162" s="8"/>
      <c r="E162" s="9"/>
      <c r="F162" s="9"/>
      <c r="G162" s="9"/>
      <c r="H162" s="8"/>
      <c r="I162" s="9"/>
      <c r="J162" s="9"/>
      <c r="K162" s="9"/>
      <c r="L162" s="9"/>
      <c r="M162" s="8"/>
      <c r="N162" s="8"/>
    </row>
    <row r="163" spans="2:14">
      <c r="B163" s="6"/>
      <c r="C163" s="5"/>
      <c r="D163" s="9"/>
      <c r="E163" s="9"/>
      <c r="F163" s="9"/>
      <c r="G163" s="9"/>
      <c r="H163" s="9"/>
      <c r="I163" s="9"/>
      <c r="J163" s="9"/>
      <c r="K163" s="9"/>
      <c r="L163" s="9"/>
      <c r="M163" s="8"/>
      <c r="N163" s="8"/>
    </row>
    <row r="164" spans="2:14">
      <c r="B164" s="6"/>
      <c r="C164" s="5"/>
      <c r="D164" s="9"/>
      <c r="E164" s="9"/>
      <c r="F164" s="9"/>
      <c r="G164" s="9"/>
      <c r="H164" s="9"/>
      <c r="I164" s="9"/>
      <c r="J164" s="9"/>
      <c r="K164" s="9"/>
      <c r="L164" s="9"/>
      <c r="M164" s="8"/>
      <c r="N164" s="8"/>
    </row>
    <row r="165" spans="2:14">
      <c r="B165" s="6"/>
      <c r="C165" s="11"/>
      <c r="D165" s="9"/>
      <c r="E165" s="9"/>
      <c r="F165" s="9"/>
      <c r="G165" s="9"/>
      <c r="H165" s="9"/>
      <c r="I165" s="9"/>
      <c r="J165" s="9"/>
      <c r="K165" s="9"/>
      <c r="L165" s="9"/>
      <c r="M165" s="8"/>
      <c r="N165" s="8"/>
    </row>
  </sheetData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O43"/>
  <sheetViews>
    <sheetView workbookViewId="0">
      <selection activeCell="I5" sqref="I5"/>
    </sheetView>
  </sheetViews>
  <sheetFormatPr defaultRowHeight="12.4"/>
  <cols>
    <col min="9" max="9" width="10.28515625" customWidth="1"/>
    <col min="10" max="10" width="16.7109375" customWidth="1"/>
  </cols>
  <sheetData>
    <row r="4" spans="1:15">
      <c r="A4" s="5"/>
      <c r="B4" s="6"/>
      <c r="C4" s="4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4">
      <c r="A5" s="2"/>
      <c r="B5" s="12" t="s">
        <v>0</v>
      </c>
      <c r="C5" s="11"/>
      <c r="D5" s="8"/>
      <c r="E5" s="13"/>
      <c r="F5" s="13"/>
      <c r="G5" s="13"/>
      <c r="H5" s="9"/>
      <c r="I5" s="9"/>
      <c r="J5" s="9"/>
      <c r="K5" s="9"/>
      <c r="L5" s="9"/>
      <c r="M5" s="8"/>
      <c r="N5" s="8"/>
      <c r="O5" s="2"/>
    </row>
    <row r="6" spans="1:15" ht="15">
      <c r="A6" s="2"/>
      <c r="B6" s="14"/>
      <c r="C6" s="11"/>
      <c r="D6" s="8"/>
      <c r="E6" s="13"/>
      <c r="F6" s="13"/>
      <c r="G6" s="13"/>
      <c r="H6" s="9"/>
      <c r="I6" s="9"/>
      <c r="J6" s="9"/>
      <c r="K6" s="9"/>
      <c r="L6" s="9"/>
      <c r="M6" s="8"/>
      <c r="N6" s="8"/>
      <c r="O6" s="2"/>
    </row>
    <row r="7" spans="1:15">
      <c r="A7" s="2"/>
      <c r="B7" s="10" t="s">
        <v>99</v>
      </c>
      <c r="C7" s="5"/>
      <c r="D7" s="15" t="s">
        <v>100</v>
      </c>
      <c r="E7" s="9"/>
      <c r="F7" s="8" t="s">
        <v>101</v>
      </c>
      <c r="G7" s="8"/>
      <c r="H7" s="9"/>
      <c r="I7" s="9"/>
      <c r="J7" s="9"/>
      <c r="K7" s="9"/>
      <c r="L7" s="9"/>
      <c r="M7" s="8"/>
      <c r="N7" s="8"/>
      <c r="O7" s="2"/>
    </row>
    <row r="8" spans="1:15">
      <c r="A8" s="2"/>
      <c r="B8" s="10" t="s">
        <v>102</v>
      </c>
      <c r="C8" s="5"/>
      <c r="D8" s="9"/>
      <c r="E8" s="9"/>
      <c r="F8" s="8"/>
      <c r="G8" s="8"/>
      <c r="H8" s="9"/>
      <c r="I8" s="9"/>
      <c r="J8" s="9"/>
      <c r="K8" s="9"/>
      <c r="L8" s="9"/>
      <c r="M8" s="8"/>
      <c r="N8" s="8"/>
      <c r="O8" s="2"/>
    </row>
    <row r="9" spans="1:15">
      <c r="A9" s="2"/>
      <c r="B9" s="6" t="s">
        <v>103</v>
      </c>
      <c r="C9" s="5"/>
      <c r="D9" s="9"/>
      <c r="E9" s="9"/>
      <c r="F9" s="9"/>
      <c r="G9" s="9"/>
      <c r="H9" s="9"/>
      <c r="I9" s="9"/>
      <c r="J9" s="9"/>
      <c r="K9" s="9"/>
      <c r="L9" s="9"/>
      <c r="M9" s="8"/>
      <c r="N9" s="8"/>
      <c r="O9" s="2"/>
    </row>
    <row r="10" spans="1:15">
      <c r="A10" s="2"/>
      <c r="B10" s="6"/>
      <c r="C10" s="5"/>
      <c r="D10" s="9" t="s">
        <v>4</v>
      </c>
      <c r="E10" s="9"/>
      <c r="F10" s="9"/>
      <c r="G10" s="9"/>
      <c r="H10" s="9"/>
      <c r="I10" s="9"/>
      <c r="J10" s="9">
        <v>574.64</v>
      </c>
      <c r="K10" s="9" t="s">
        <v>104</v>
      </c>
      <c r="L10" s="9">
        <f>J10-J18</f>
        <v>344.5</v>
      </c>
      <c r="M10" s="8" t="s">
        <v>105</v>
      </c>
      <c r="N10" s="8"/>
      <c r="O10" s="2"/>
    </row>
    <row r="11" spans="1:15">
      <c r="A11" s="2"/>
      <c r="B11" s="6"/>
      <c r="C11" s="5"/>
      <c r="D11" s="9" t="s">
        <v>106</v>
      </c>
      <c r="E11" s="9"/>
      <c r="F11" s="9"/>
      <c r="G11" s="9"/>
      <c r="H11" s="9"/>
      <c r="I11" s="9"/>
      <c r="J11" s="9">
        <v>0</v>
      </c>
      <c r="K11" s="9" t="s">
        <v>104</v>
      </c>
      <c r="L11" s="9"/>
      <c r="M11" s="8"/>
      <c r="N11" s="8"/>
      <c r="O11" s="2"/>
    </row>
    <row r="12" spans="1:15">
      <c r="A12" s="2"/>
      <c r="B12" s="6"/>
      <c r="C12" s="5"/>
      <c r="D12" s="9" t="s">
        <v>6</v>
      </c>
      <c r="E12" s="9"/>
      <c r="F12" s="9"/>
      <c r="G12" s="9"/>
      <c r="H12" s="9"/>
      <c r="I12" s="9"/>
      <c r="J12" s="9">
        <v>356.5</v>
      </c>
      <c r="K12" s="9" t="s">
        <v>104</v>
      </c>
      <c r="L12" s="9"/>
      <c r="M12" s="8"/>
      <c r="N12" s="8"/>
      <c r="O12" s="2"/>
    </row>
    <row r="13" spans="1:15">
      <c r="A13" s="2"/>
      <c r="B13" s="6"/>
      <c r="C13" s="5"/>
      <c r="D13" s="9" t="s">
        <v>107</v>
      </c>
      <c r="E13" s="9"/>
      <c r="F13" s="9"/>
      <c r="G13" s="9"/>
      <c r="H13" s="9"/>
      <c r="I13" s="9"/>
      <c r="J13" s="9">
        <v>560</v>
      </c>
      <c r="K13" s="9" t="s">
        <v>104</v>
      </c>
      <c r="L13" s="9"/>
      <c r="M13" s="8"/>
      <c r="N13" s="8"/>
      <c r="O13" s="2"/>
    </row>
    <row r="14" spans="1:15" ht="12.95" thickBot="1">
      <c r="A14" s="2"/>
      <c r="B14" s="6"/>
      <c r="C14" s="5"/>
      <c r="D14" s="9" t="s">
        <v>8</v>
      </c>
      <c r="E14" s="9"/>
      <c r="F14" s="47"/>
      <c r="J14" s="63">
        <v>128.08000000000001</v>
      </c>
      <c r="K14" s="9" t="s">
        <v>104</v>
      </c>
      <c r="M14" s="8"/>
      <c r="N14" s="8"/>
      <c r="O14" s="2"/>
    </row>
    <row r="15" spans="1:15">
      <c r="A15" s="2"/>
      <c r="G15" s="47" t="s">
        <v>19</v>
      </c>
      <c r="H15" s="47"/>
      <c r="I15" s="47"/>
      <c r="J15" s="47">
        <f>SUM(J10:J14)</f>
        <v>1619.2199999999998</v>
      </c>
      <c r="K15" s="9" t="s">
        <v>104</v>
      </c>
      <c r="L15" s="9"/>
      <c r="M15" s="8"/>
      <c r="N15" s="8"/>
      <c r="O15" s="2"/>
    </row>
    <row r="16" spans="1:15" ht="14.65">
      <c r="A16" s="1"/>
      <c r="J16" s="45"/>
      <c r="L16" s="9"/>
      <c r="M16" s="8"/>
      <c r="N16" s="8"/>
      <c r="O16" s="1"/>
    </row>
    <row r="17" spans="1:15" ht="14.65">
      <c r="A17" s="1"/>
      <c r="B17" s="6" t="s">
        <v>108</v>
      </c>
      <c r="C17" s="5"/>
      <c r="D17" s="9"/>
      <c r="E17" s="9"/>
      <c r="F17" s="9"/>
      <c r="G17" s="9"/>
      <c r="H17" s="9"/>
      <c r="I17" s="9"/>
      <c r="J17" s="9"/>
      <c r="K17" s="9"/>
      <c r="L17" s="9"/>
      <c r="M17" s="8"/>
      <c r="N17" s="8"/>
      <c r="O17" s="1"/>
    </row>
    <row r="18" spans="1:15" ht="14.65">
      <c r="A18" s="1"/>
      <c r="B18" s="6"/>
      <c r="C18" s="5"/>
      <c r="D18" s="9" t="s">
        <v>4</v>
      </c>
      <c r="E18" s="9"/>
      <c r="F18" s="9"/>
      <c r="G18" s="9"/>
      <c r="H18" s="9"/>
      <c r="I18" s="9"/>
      <c r="J18" s="9">
        <v>230.14</v>
      </c>
      <c r="K18" s="9" t="s">
        <v>104</v>
      </c>
      <c r="L18" s="9"/>
      <c r="M18" s="8"/>
      <c r="N18" s="8"/>
      <c r="O18" s="1"/>
    </row>
    <row r="19" spans="1:15" ht="14.65">
      <c r="A19" s="1"/>
      <c r="B19" s="6"/>
      <c r="C19" s="5"/>
      <c r="D19" s="9" t="s">
        <v>106</v>
      </c>
      <c r="E19" s="9"/>
      <c r="F19" s="9"/>
      <c r="G19" s="9"/>
      <c r="H19" s="9"/>
      <c r="I19" s="9"/>
      <c r="J19" s="9">
        <v>259.79000000000002</v>
      </c>
      <c r="K19" s="9" t="s">
        <v>104</v>
      </c>
      <c r="L19" s="9"/>
      <c r="M19" s="8"/>
      <c r="N19" s="8"/>
      <c r="O19" s="1"/>
    </row>
    <row r="20" spans="1:15" ht="14.65">
      <c r="A20" s="1"/>
      <c r="B20" s="6"/>
      <c r="C20" s="5"/>
      <c r="D20" s="9" t="s">
        <v>6</v>
      </c>
      <c r="E20" s="9"/>
      <c r="F20" s="9"/>
      <c r="G20" s="9"/>
      <c r="H20" s="9"/>
      <c r="I20" s="9"/>
      <c r="J20" s="9">
        <v>165</v>
      </c>
      <c r="K20" s="9" t="s">
        <v>104</v>
      </c>
      <c r="L20" s="8"/>
      <c r="M20" s="8"/>
      <c r="N20" s="8"/>
      <c r="O20" s="1"/>
    </row>
    <row r="21" spans="1:15" ht="14.65">
      <c r="A21" s="1"/>
      <c r="B21" s="6"/>
      <c r="C21" s="5"/>
      <c r="D21" s="9" t="s">
        <v>107</v>
      </c>
      <c r="E21" s="9"/>
      <c r="F21" s="9"/>
      <c r="G21" s="9"/>
      <c r="H21" s="9"/>
      <c r="I21" s="9"/>
      <c r="J21" s="9">
        <v>1250</v>
      </c>
      <c r="K21" s="9" t="s">
        <v>104</v>
      </c>
      <c r="L21" s="9" t="s">
        <v>109</v>
      </c>
      <c r="M21" s="8"/>
      <c r="N21" s="8"/>
      <c r="O21" s="1"/>
    </row>
    <row r="22" spans="1:15" ht="15" thickBot="1">
      <c r="A22" s="1"/>
      <c r="B22" s="6"/>
      <c r="C22" s="5"/>
      <c r="D22" s="9" t="s">
        <v>8</v>
      </c>
      <c r="E22" s="9"/>
      <c r="F22" s="9"/>
      <c r="J22" s="64">
        <v>137.22999999999999</v>
      </c>
      <c r="K22" s="9" t="s">
        <v>104</v>
      </c>
      <c r="L22" s="9"/>
      <c r="M22" s="8"/>
      <c r="N22" s="8"/>
      <c r="O22" s="1"/>
    </row>
    <row r="23" spans="1:15" ht="13.5" customHeight="1">
      <c r="B23" s="6"/>
      <c r="C23" s="5"/>
      <c r="D23" s="9"/>
      <c r="E23" s="9"/>
      <c r="F23" s="9"/>
      <c r="G23" s="47" t="s">
        <v>19</v>
      </c>
      <c r="H23" s="47"/>
      <c r="I23" s="47"/>
      <c r="J23" s="47">
        <f>SUM(J18:J22)</f>
        <v>2042.16</v>
      </c>
      <c r="K23" s="9" t="s">
        <v>104</v>
      </c>
      <c r="L23" s="9"/>
      <c r="M23" s="8"/>
      <c r="N23" s="8"/>
    </row>
    <row r="24" spans="1:15">
      <c r="K24" s="9"/>
      <c r="L24" s="9"/>
      <c r="M24" s="8"/>
      <c r="N24" s="8"/>
    </row>
    <row r="25" spans="1:15">
      <c r="B25" s="6"/>
      <c r="C25" s="5"/>
      <c r="D25" s="9"/>
      <c r="E25" s="9" t="s">
        <v>110</v>
      </c>
      <c r="F25" s="9"/>
      <c r="G25" s="9"/>
      <c r="H25" s="9"/>
      <c r="I25" s="9"/>
      <c r="J25" s="48">
        <f>J15-J23</f>
        <v>-422.94000000000028</v>
      </c>
      <c r="K25" s="9" t="s">
        <v>104</v>
      </c>
      <c r="L25" s="9"/>
      <c r="M25" s="8"/>
      <c r="N25" s="8"/>
    </row>
    <row r="26" spans="1:15">
      <c r="B26" s="6"/>
      <c r="C26" s="5"/>
      <c r="D26" s="9"/>
      <c r="E26" s="9"/>
      <c r="F26" s="9"/>
      <c r="G26" s="9"/>
      <c r="H26" s="9"/>
      <c r="I26" s="9"/>
      <c r="J26" s="9"/>
      <c r="K26" s="9"/>
      <c r="L26" s="9"/>
      <c r="M26" s="8"/>
      <c r="N26" s="8"/>
    </row>
    <row r="27" spans="1:15">
      <c r="K27" s="9"/>
      <c r="L27" s="9"/>
      <c r="M27" s="8"/>
      <c r="N27" s="8"/>
    </row>
    <row r="28" spans="1:15">
      <c r="B28" s="6"/>
      <c r="C28" s="5"/>
      <c r="D28" s="7" t="s">
        <v>111</v>
      </c>
      <c r="E28" s="7"/>
      <c r="F28" s="15" t="s">
        <v>100</v>
      </c>
      <c r="G28" s="9"/>
      <c r="H28" s="9"/>
      <c r="I28" s="9"/>
      <c r="J28" s="9"/>
      <c r="K28" s="9"/>
      <c r="L28" s="9"/>
      <c r="M28" s="8"/>
      <c r="N28" s="8"/>
    </row>
    <row r="29" spans="1:15">
      <c r="B29" s="6"/>
      <c r="C29" s="5"/>
      <c r="D29" s="9"/>
      <c r="E29" s="9"/>
      <c r="F29" s="9"/>
      <c r="G29" s="9"/>
      <c r="H29" s="9"/>
      <c r="I29" s="9"/>
      <c r="J29" s="9"/>
      <c r="K29" s="9"/>
      <c r="L29" s="9"/>
      <c r="M29" s="8"/>
      <c r="N29" s="8"/>
    </row>
    <row r="30" spans="1:15">
      <c r="B30" s="6" t="s">
        <v>112</v>
      </c>
      <c r="C30" s="5"/>
      <c r="D30" s="9"/>
      <c r="E30" s="9"/>
      <c r="F30" s="9"/>
      <c r="G30" s="9"/>
      <c r="H30" s="9"/>
      <c r="I30" s="9"/>
      <c r="J30" s="9"/>
      <c r="K30" s="9"/>
      <c r="L30" s="9"/>
      <c r="M30" s="8"/>
      <c r="N30" s="8"/>
    </row>
    <row r="31" spans="1:15" ht="14.65">
      <c r="B31" s="6"/>
      <c r="C31" s="5"/>
      <c r="D31" s="9" t="s">
        <v>113</v>
      </c>
      <c r="E31" s="9"/>
      <c r="F31" s="16" t="s">
        <v>100</v>
      </c>
      <c r="G31" s="9"/>
      <c r="H31" s="9"/>
      <c r="I31" s="9"/>
      <c r="J31" s="43">
        <v>570.89</v>
      </c>
      <c r="K31" s="9" t="s">
        <v>104</v>
      </c>
      <c r="L31" s="9"/>
      <c r="M31" s="8"/>
      <c r="N31" s="8"/>
    </row>
    <row r="32" spans="1:15">
      <c r="B32" s="6" t="s">
        <v>114</v>
      </c>
      <c r="C32" s="5"/>
      <c r="D32" s="9"/>
      <c r="E32" s="9"/>
      <c r="F32" s="9"/>
      <c r="G32" s="9"/>
      <c r="H32" s="9"/>
      <c r="I32" s="9"/>
      <c r="J32" s="29"/>
      <c r="K32" s="9"/>
      <c r="L32" s="9"/>
      <c r="M32" s="8"/>
      <c r="N32" s="8"/>
    </row>
    <row r="33" spans="2:14">
      <c r="B33" s="6"/>
      <c r="C33" s="5"/>
      <c r="D33" s="9" t="s">
        <v>113</v>
      </c>
      <c r="E33" s="9"/>
      <c r="F33" s="16" t="s">
        <v>115</v>
      </c>
      <c r="G33" s="9"/>
      <c r="H33" s="9"/>
      <c r="I33" s="9"/>
      <c r="J33" s="49">
        <v>993.83</v>
      </c>
      <c r="K33" s="9" t="s">
        <v>104</v>
      </c>
      <c r="L33" s="9"/>
      <c r="M33" s="8"/>
      <c r="N33" s="8"/>
    </row>
    <row r="34" spans="2:14">
      <c r="B34" s="6"/>
      <c r="C34" s="5"/>
      <c r="D34" s="9"/>
      <c r="E34" s="9"/>
      <c r="F34" s="2"/>
      <c r="G34" s="9"/>
      <c r="H34" s="9"/>
      <c r="I34" s="9"/>
      <c r="J34" s="2"/>
      <c r="K34" s="9"/>
      <c r="L34" s="9"/>
      <c r="M34" s="8"/>
      <c r="N34" s="8"/>
    </row>
    <row r="35" spans="2:14">
      <c r="B35" s="6"/>
      <c r="C35" s="5"/>
      <c r="D35" s="9"/>
      <c r="E35" s="9"/>
      <c r="F35" s="9"/>
      <c r="G35" s="9" t="s">
        <v>116</v>
      </c>
      <c r="H35" s="9"/>
      <c r="I35" s="9"/>
      <c r="J35" s="48">
        <f>J31-J33</f>
        <v>-422.94000000000005</v>
      </c>
      <c r="K35" s="9" t="s">
        <v>104</v>
      </c>
      <c r="M35" s="8"/>
    </row>
    <row r="36" spans="2:14">
      <c r="B36" s="6"/>
      <c r="C36" s="5"/>
      <c r="D36" s="8"/>
      <c r="E36" s="9"/>
      <c r="F36" s="9"/>
      <c r="G36" s="9"/>
      <c r="H36" s="8"/>
      <c r="I36" s="9"/>
      <c r="J36" s="9"/>
      <c r="K36" s="9"/>
    </row>
    <row r="37" spans="2:14">
      <c r="B37" s="6"/>
      <c r="C37" s="5"/>
      <c r="D37" s="9" t="s">
        <v>117</v>
      </c>
      <c r="E37" s="9"/>
      <c r="F37" s="9"/>
      <c r="G37" s="9"/>
      <c r="H37" s="9"/>
      <c r="I37" s="9"/>
      <c r="J37" s="9"/>
      <c r="L37" s="8"/>
    </row>
    <row r="41" spans="2:14">
      <c r="D41" t="s">
        <v>118</v>
      </c>
    </row>
    <row r="42" spans="2:14">
      <c r="D42" t="s">
        <v>119</v>
      </c>
    </row>
    <row r="43" spans="2:14">
      <c r="D43" t="s">
        <v>120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9E1B540A7286940A81A0EBA8D1507FC" ma:contentTypeVersion="11" ma:contentTypeDescription="Luo uusi asiakirja." ma:contentTypeScope="" ma:versionID="8f9a2b62236362c54aa166cbad538095">
  <xsd:schema xmlns:xsd="http://www.w3.org/2001/XMLSchema" xmlns:xs="http://www.w3.org/2001/XMLSchema" xmlns:p="http://schemas.microsoft.com/office/2006/metadata/properties" xmlns:ns3="a5c9f34b-4379-405d-a941-f8247b184ce6" xmlns:ns4="cd19a3a2-e0b8-4806-8f8b-0990f483c13f" targetNamespace="http://schemas.microsoft.com/office/2006/metadata/properties" ma:root="true" ma:fieldsID="e897bbc56eaf18b1b5fec2b87a042d17" ns3:_="" ns4:_="">
    <xsd:import namespace="a5c9f34b-4379-405d-a941-f8247b184ce6"/>
    <xsd:import namespace="cd19a3a2-e0b8-4806-8f8b-0990f483c1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9f34b-4379-405d-a941-f8247b184c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a3a2-e0b8-4806-8f8b-0990f483c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5BE21-F19B-4431-BEC5-F1FFE65D7885}"/>
</file>

<file path=customXml/itemProps2.xml><?xml version="1.0" encoding="utf-8"?>
<ds:datastoreItem xmlns:ds="http://schemas.openxmlformats.org/officeDocument/2006/customXml" ds:itemID="{07BBE6D4-F8D3-4471-9A48-928205955878}"/>
</file>

<file path=customXml/itemProps3.xml><?xml version="1.0" encoding="utf-8"?>
<ds:datastoreItem xmlns:ds="http://schemas.openxmlformats.org/officeDocument/2006/customXml" ds:itemID="{47D01416-D0E2-48C1-B649-A969B905B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Tieto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kukkohei</dc:creator>
  <cp:keywords/>
  <dc:description/>
  <cp:lastModifiedBy>Guest User</cp:lastModifiedBy>
  <cp:revision/>
  <dcterms:created xsi:type="dcterms:W3CDTF">2016-09-25T11:08:29Z</dcterms:created>
  <dcterms:modified xsi:type="dcterms:W3CDTF">2019-08-29T05:12:09Z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0x010100E9E1B540A7286940A81A0EBA8D1507FC</vt:lpwstr>
  </property>
</Properties>
</file>