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LUKIO\Kurssijärjestys\"/>
    </mc:Choice>
  </mc:AlternateContent>
  <bookViews>
    <workbookView xWindow="0" yWindow="0" windowWidth="27855" windowHeight="12885"/>
  </bookViews>
  <sheets>
    <sheet name="Kurssijärj pohja 5 j" sheetId="2" r:id="rId1"/>
    <sheet name="Kurssijärj pohja 6 j" sheetId="1" r:id="rId2"/>
    <sheet name="Valinnaiset" sheetId="3" r:id="rId3"/>
    <sheet name="kolmoset" sheetId="5" r:id="rId4"/>
    <sheet name="Taul1" sheetId="6" r:id="rId5"/>
    <sheet name="palkkien suunnittelua" sheetId="4" r:id="rId6"/>
    <sheet name="jaksotarkistus" sheetId="7" r:id="rId7"/>
    <sheet name="Jos 1 a ja b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2" l="1"/>
  <c r="AB9" i="2"/>
  <c r="AB8" i="2"/>
  <c r="AB7" i="2"/>
  <c r="AB6" i="2"/>
  <c r="AC10" i="2" l="1"/>
  <c r="AC9" i="2"/>
  <c r="AC8" i="2"/>
  <c r="AC7" i="2"/>
  <c r="AC6" i="2"/>
  <c r="P6" i="2" l="1"/>
  <c r="W10" i="2" l="1"/>
  <c r="W9" i="2"/>
  <c r="W8" i="2"/>
  <c r="W7" i="2"/>
  <c r="W6" i="2"/>
  <c r="T20" i="8" l="1"/>
  <c r="AF19" i="8"/>
  <c r="T19" i="8"/>
  <c r="T18" i="8"/>
  <c r="T17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AE12" i="8" l="1"/>
  <c r="AB12" i="8"/>
  <c r="X12" i="8"/>
  <c r="AA12" i="8"/>
  <c r="AD12" i="8"/>
  <c r="AC12" i="8"/>
  <c r="V12" i="8"/>
  <c r="Z12" i="8"/>
  <c r="Y12" i="8"/>
  <c r="P12" i="8"/>
  <c r="T12" i="8"/>
  <c r="W12" i="8"/>
  <c r="S12" i="8"/>
  <c r="R12" i="8"/>
  <c r="Q12" i="8"/>
  <c r="U12" i="8"/>
  <c r="AF19" i="2"/>
  <c r="AG12" i="8" l="1"/>
  <c r="Y10" i="2"/>
  <c r="Y9" i="2"/>
  <c r="Y8" i="2"/>
  <c r="Y7" i="2"/>
  <c r="Y6" i="2"/>
  <c r="T18" i="2" l="1"/>
  <c r="T19" i="2"/>
  <c r="T20" i="2"/>
  <c r="T17" i="2"/>
  <c r="AD10" i="2" l="1"/>
  <c r="AD9" i="2"/>
  <c r="AD8" i="2"/>
  <c r="AD7" i="2"/>
  <c r="AD6" i="2"/>
  <c r="U10" i="2"/>
  <c r="U9" i="2"/>
  <c r="U8" i="2"/>
  <c r="U7" i="2"/>
  <c r="U6" i="2"/>
  <c r="Z7" i="2" l="1"/>
  <c r="AA7" i="2"/>
  <c r="AE10" i="2" l="1"/>
  <c r="AE9" i="2"/>
  <c r="AE8" i="2"/>
  <c r="AE7" i="2"/>
  <c r="AE6" i="2"/>
  <c r="AE12" i="2" l="1"/>
  <c r="AA8" i="2" l="1"/>
  <c r="Z8" i="2"/>
  <c r="X8" i="2"/>
  <c r="V8" i="2"/>
  <c r="T8" i="2"/>
  <c r="S8" i="2"/>
  <c r="R8" i="2"/>
  <c r="Q8" i="2"/>
  <c r="P8" i="2"/>
  <c r="X7" i="2"/>
  <c r="V7" i="2"/>
  <c r="T7" i="2"/>
  <c r="S7" i="2"/>
  <c r="R7" i="2"/>
  <c r="Q7" i="2"/>
  <c r="P7" i="2"/>
  <c r="P10" i="2" l="1"/>
  <c r="P9" i="2"/>
  <c r="P12" i="2" l="1"/>
  <c r="Q10" i="2" l="1"/>
  <c r="Q9" i="2"/>
  <c r="Q6" i="2"/>
  <c r="X10" i="2" l="1"/>
  <c r="X9" i="2"/>
  <c r="X6" i="2"/>
  <c r="AA10" i="2" l="1"/>
  <c r="Z10" i="2"/>
  <c r="V10" i="2"/>
  <c r="T10" i="2"/>
  <c r="S10" i="2"/>
  <c r="R10" i="2"/>
  <c r="AA9" i="2"/>
  <c r="Z9" i="2"/>
  <c r="V9" i="2"/>
  <c r="T9" i="2"/>
  <c r="S9" i="2"/>
  <c r="R9" i="2"/>
  <c r="AA6" i="2"/>
  <c r="Z6" i="2"/>
  <c r="V6" i="2"/>
  <c r="T6" i="2"/>
  <c r="S6" i="2"/>
  <c r="R6" i="2"/>
  <c r="AC12" i="2" l="1"/>
  <c r="AD12" i="2"/>
  <c r="AB12" i="2"/>
  <c r="AA12" i="2"/>
  <c r="Z12" i="2"/>
  <c r="Y12" i="2"/>
  <c r="W12" i="2"/>
  <c r="S12" i="2"/>
  <c r="R12" i="2"/>
  <c r="X12" i="2"/>
  <c r="T12" i="2"/>
  <c r="U12" i="2"/>
  <c r="Q12" i="2"/>
  <c r="V12" i="2"/>
  <c r="AB11" i="1"/>
  <c r="AB10" i="1"/>
  <c r="AB9" i="1"/>
  <c r="AB8" i="1"/>
  <c r="AB7" i="1"/>
  <c r="AB6" i="1"/>
  <c r="AA11" i="1"/>
  <c r="AA10" i="1"/>
  <c r="AA9" i="1"/>
  <c r="AA8" i="1"/>
  <c r="AA7" i="1"/>
  <c r="AA6" i="1"/>
  <c r="Z11" i="1"/>
  <c r="Z10" i="1"/>
  <c r="Z9" i="1"/>
  <c r="Z8" i="1"/>
  <c r="Z7" i="1"/>
  <c r="Z6" i="1"/>
  <c r="Y11" i="1"/>
  <c r="Y10" i="1"/>
  <c r="Y9" i="1"/>
  <c r="Y8" i="1"/>
  <c r="Y7" i="1"/>
  <c r="Y6" i="1"/>
  <c r="X11" i="1"/>
  <c r="X10" i="1"/>
  <c r="X9" i="1"/>
  <c r="X8" i="1"/>
  <c r="X7" i="1"/>
  <c r="X6" i="1"/>
  <c r="W11" i="1"/>
  <c r="W10" i="1"/>
  <c r="W9" i="1"/>
  <c r="W8" i="1"/>
  <c r="W7" i="1"/>
  <c r="W6" i="1"/>
  <c r="M6" i="1"/>
  <c r="V11" i="1"/>
  <c r="V10" i="1"/>
  <c r="V9" i="1"/>
  <c r="V8" i="1"/>
  <c r="V7" i="1"/>
  <c r="V6" i="1"/>
  <c r="U11" i="1"/>
  <c r="U10" i="1"/>
  <c r="U9" i="1"/>
  <c r="U7" i="1"/>
  <c r="U8" i="1"/>
  <c r="U6" i="1"/>
  <c r="T11" i="1"/>
  <c r="T10" i="1"/>
  <c r="T9" i="1"/>
  <c r="T8" i="1"/>
  <c r="T7" i="1"/>
  <c r="T6" i="1"/>
  <c r="S11" i="1"/>
  <c r="S10" i="1"/>
  <c r="S9" i="1"/>
  <c r="S8" i="1"/>
  <c r="S7" i="1"/>
  <c r="S6" i="1"/>
  <c r="R11" i="1"/>
  <c r="R10" i="1"/>
  <c r="R9" i="1"/>
  <c r="R8" i="1"/>
  <c r="R7" i="1"/>
  <c r="Q11" i="1"/>
  <c r="Q10" i="1"/>
  <c r="Q9" i="1"/>
  <c r="Q8" i="1"/>
  <c r="Q7" i="1"/>
  <c r="Q6" i="1"/>
  <c r="P11" i="1"/>
  <c r="P10" i="1"/>
  <c r="P9" i="1"/>
  <c r="P8" i="1"/>
  <c r="P7" i="1"/>
  <c r="P6" i="1"/>
  <c r="O11" i="1"/>
  <c r="O10" i="1"/>
  <c r="O9" i="1"/>
  <c r="O8" i="1"/>
  <c r="O7" i="1"/>
  <c r="O6" i="1"/>
  <c r="N11" i="1"/>
  <c r="N10" i="1"/>
  <c r="N9" i="1"/>
  <c r="N8" i="1"/>
  <c r="N7" i="1"/>
  <c r="N6" i="1"/>
  <c r="M11" i="1"/>
  <c r="M10" i="1"/>
  <c r="M9" i="1"/>
  <c r="M8" i="1"/>
  <c r="M7" i="1"/>
  <c r="R6" i="1"/>
  <c r="AG12" i="2" l="1"/>
  <c r="U13" i="1"/>
  <c r="S13" i="1"/>
  <c r="T13" i="1"/>
  <c r="O13" i="1"/>
  <c r="W13" i="1"/>
  <c r="AB13" i="1"/>
  <c r="M13" i="1"/>
  <c r="N13" i="1"/>
  <c r="V13" i="1"/>
  <c r="P13" i="1"/>
  <c r="X13" i="1"/>
  <c r="Q13" i="1"/>
  <c r="Y13" i="1"/>
  <c r="R13" i="1"/>
  <c r="Z13" i="1"/>
  <c r="AA13" i="1"/>
</calcChain>
</file>

<file path=xl/sharedStrings.xml><?xml version="1.0" encoding="utf-8"?>
<sst xmlns="http://schemas.openxmlformats.org/spreadsheetml/2006/main" count="1542" uniqueCount="492">
  <si>
    <t>LL</t>
  </si>
  <si>
    <t>KURSSIJÄRJESTYS 2019 - 2020</t>
  </si>
  <si>
    <t>1A</t>
  </si>
  <si>
    <t>1B</t>
  </si>
  <si>
    <t>2A</t>
  </si>
  <si>
    <t>2B</t>
  </si>
  <si>
    <t>3A</t>
  </si>
  <si>
    <t>3B</t>
  </si>
  <si>
    <t>1.</t>
  </si>
  <si>
    <t>2.</t>
  </si>
  <si>
    <t>3.</t>
  </si>
  <si>
    <t>4.</t>
  </si>
  <si>
    <t>5.</t>
  </si>
  <si>
    <t>6.</t>
  </si>
  <si>
    <t>IH</t>
  </si>
  <si>
    <t>PH</t>
  </si>
  <si>
    <t>TH</t>
  </si>
  <si>
    <t>TJ</t>
  </si>
  <si>
    <t>EL</t>
  </si>
  <si>
    <t>MLL</t>
  </si>
  <si>
    <t>MN</t>
  </si>
  <si>
    <t>LP</t>
  </si>
  <si>
    <t>MRB</t>
  </si>
  <si>
    <t>JR</t>
  </si>
  <si>
    <t>JS</t>
  </si>
  <si>
    <t>KS</t>
  </si>
  <si>
    <t>PS</t>
  </si>
  <si>
    <t>MT</t>
  </si>
  <si>
    <t>AV</t>
  </si>
  <si>
    <t>jakso</t>
  </si>
  <si>
    <t>yht.</t>
  </si>
  <si>
    <t>ÄI1(PS)</t>
  </si>
  <si>
    <t>MA16=MB10(LL)</t>
  </si>
  <si>
    <t>EN1(MLL)</t>
  </si>
  <si>
    <t>EN12(½MLL)</t>
  </si>
  <si>
    <t>RU12(½MRB)</t>
  </si>
  <si>
    <t>RU13(½MRB)</t>
  </si>
  <si>
    <t>ÄI2(PS)</t>
  </si>
  <si>
    <t>RU1(TJ)</t>
  </si>
  <si>
    <t>EN2(MLL)</t>
  </si>
  <si>
    <t>ÄI3(PS)</t>
  </si>
  <si>
    <t>EN3(MLL)</t>
  </si>
  <si>
    <t>MA5(PH)</t>
  </si>
  <si>
    <t>MA4(LL)</t>
  </si>
  <si>
    <t>EN4(MLL)</t>
  </si>
  <si>
    <t>RU3(TJ)</t>
  </si>
  <si>
    <t>ÄI4(PS)</t>
  </si>
  <si>
    <t>OP1(½LP)</t>
  </si>
  <si>
    <t>AT1(KS)</t>
  </si>
  <si>
    <t>RU4(TJ)</t>
  </si>
  <si>
    <t>ÄI5(PS)</t>
  </si>
  <si>
    <t>EN5(MLL)</t>
  </si>
  <si>
    <t>EN6(MLL)</t>
  </si>
  <si>
    <t>ÄI6(PS)</t>
  </si>
  <si>
    <t>RU5(TJ)</t>
  </si>
  <si>
    <t>MA?(PH)</t>
  </si>
  <si>
    <t>OP2(½LP)</t>
  </si>
  <si>
    <t>ÄI9(PS)</t>
  </si>
  <si>
    <t>LI2T(½EL)/LI2P(½JS)</t>
  </si>
  <si>
    <t>MAY1(PH)/MBY1(LL)</t>
  </si>
  <si>
    <t>MA2(PH)/MB2(LL)</t>
  </si>
  <si>
    <t>MA3(PH)/MB3(LL)</t>
  </si>
  <si>
    <t>LI1T(½EL)/LI2P(½JS)</t>
  </si>
  <si>
    <t>MA15(PH)/MB9(LL)</t>
  </si>
  <si>
    <t>OP1(1hLP)</t>
  </si>
  <si>
    <t>Kurssikoodit ovat päivälukion mukaiset. Aikuislukion syystiedotteessa on vastaavuustaulukko.</t>
  </si>
  <si>
    <t>4.6.20xx</t>
  </si>
  <si>
    <t>RU2(TJ)</t>
  </si>
  <si>
    <t>LI6(½EL)2T(54min)</t>
  </si>
  <si>
    <t>LI6(½EL)3T(54min)</t>
  </si>
  <si>
    <t>ÄI8(PS)</t>
  </si>
  <si>
    <t>Jaksot:</t>
  </si>
  <si>
    <t>Ykköset: Aloituspäivänä OP1 tunti. Jaksoissa 1 - 5 OP1-tunnit koeviikon viimeisenä päivänä klo 11 - 13.</t>
  </si>
  <si>
    <t>Kakkoset: Aloituspäivänä OP2 tunti. Jaksoissa 1 - 5 OP2-tunnit koeviikon viimeisenä päivänä klo 11- 13.</t>
  </si>
  <si>
    <t>Jaksoissa 1 -  5 lukujärjestys ti-to klo 8 - 16, jolloin järjestetään myös klo 16 kuljetus.</t>
  </si>
  <si>
    <t>Huom. 3. ryhmä:</t>
  </si>
  <si>
    <t>- ÄI8-ryhmä jakautuu kahtia sen mukaan, kirjoittaako s2019 äidinkielen.</t>
  </si>
  <si>
    <t xml:space="preserve">  1- jakso ÄI8/YH3:ssa ÄI8 niille, jotka kirjoittavat äidinkielen s2018. Muille YH3.</t>
  </si>
  <si>
    <t>13.8. - 24.9.2019 (32 tp)</t>
  </si>
  <si>
    <t>25.9.-13.11.2019 (31 tp)</t>
  </si>
  <si>
    <t>14.11.-10.1.2020 (31 tp)</t>
  </si>
  <si>
    <t>13.1.-22.2.2020 (31 tp)</t>
  </si>
  <si>
    <t>24.2.-15.4.2020 (31 tp)</t>
  </si>
  <si>
    <t>16.4.-30.5.2020 (31 tp)</t>
  </si>
  <si>
    <t>Lukuvuoden aikana kurssijärjestykseen voi tulla muutoksia!</t>
  </si>
  <si>
    <t>* = ohjattu tenttiminen</t>
  </si>
  <si>
    <t xml:space="preserve"> ' = upotetaan muiden tuntien joukkoon tai koulupäivän ulkopuolelle tms.</t>
  </si>
  <si>
    <t>" = upotetaan muiden tuntien joukkoon tai koulupäivän ulkopuolelle tms.; opettaja sopii tuntien paikat</t>
  </si>
  <si>
    <t>EN13(½MLL)</t>
  </si>
  <si>
    <t>RU6(TJ)</t>
  </si>
  <si>
    <t>RU7(TJ)</t>
  </si>
  <si>
    <t>RU9(TJ)</t>
  </si>
  <si>
    <t>RU10(½TJ)</t>
  </si>
  <si>
    <t>MA10(PH)</t>
  </si>
  <si>
    <t>MA13(PH)</t>
  </si>
  <si>
    <t>MA8(PH)</t>
  </si>
  <si>
    <t>MA9(PH)</t>
  </si>
  <si>
    <t>MR</t>
  </si>
  <si>
    <t>MAY1(PH)</t>
  </si>
  <si>
    <t>MA16=MB10(PH)</t>
  </si>
  <si>
    <t>MA2(PH)</t>
  </si>
  <si>
    <t>LI2P(½JS)</t>
  </si>
  <si>
    <t>MA3(PH)</t>
  </si>
  <si>
    <t>MA4(PH)</t>
  </si>
  <si>
    <t>MA6(PH)</t>
  </si>
  <si>
    <t>MA15(PH)</t>
  </si>
  <si>
    <t>KURSSIJÄRJESTYS</t>
  </si>
  <si>
    <t>PS1(MN)</t>
  </si>
  <si>
    <t>PS3(MN)</t>
  </si>
  <si>
    <t>PS2(MN)</t>
  </si>
  <si>
    <t>UE1(MN)</t>
  </si>
  <si>
    <t>KU2(MT)</t>
  </si>
  <si>
    <t>FI1(MT)</t>
  </si>
  <si>
    <t>YH1(AV)</t>
  </si>
  <si>
    <t>KE3(PH)</t>
  </si>
  <si>
    <t>BI1(TH)</t>
  </si>
  <si>
    <t>GE1(TH)</t>
  </si>
  <si>
    <t>MH</t>
  </si>
  <si>
    <t>MU2(MH)</t>
  </si>
  <si>
    <t>HI2(AV)</t>
  </si>
  <si>
    <t>YH2(AV)</t>
  </si>
  <si>
    <t>UE2(MN)</t>
  </si>
  <si>
    <t>PS5(MN)</t>
  </si>
  <si>
    <t>PS4(MN)</t>
  </si>
  <si>
    <t>GE2(TH)</t>
  </si>
  <si>
    <t>GE3(TH)</t>
  </si>
  <si>
    <t>GE4(TH)</t>
  </si>
  <si>
    <t>BI3(TH)</t>
  </si>
  <si>
    <t>BI4(TH)</t>
  </si>
  <si>
    <t>BI5(TH)</t>
  </si>
  <si>
    <t>BI6(TH)</t>
  </si>
  <si>
    <t>PS7(MN)</t>
  </si>
  <si>
    <t>YH5(½AV)*</t>
  </si>
  <si>
    <t>TE1(MA)</t>
  </si>
  <si>
    <t>MA</t>
  </si>
  <si>
    <t>PS8(MN)</t>
  </si>
  <si>
    <t>RU8(TJ)</t>
  </si>
  <si>
    <t>MB2(JR)</t>
  </si>
  <si>
    <t>MB3(JR)</t>
  </si>
  <si>
    <t>MB4(JR)</t>
  </si>
  <si>
    <t>MB9(JR)</t>
  </si>
  <si>
    <t>EN12(½MR)</t>
  </si>
  <si>
    <t>EN13(½MR)</t>
  </si>
  <si>
    <t>LI3(JS)</t>
  </si>
  <si>
    <t>FI2(½MN)</t>
  </si>
  <si>
    <t>KU1(½MT)</t>
  </si>
  <si>
    <t>Huom. 3. ryhmä: ÄI8-ryhmä jakautuu 2h viikossa puoleksi (a ja b), sen mukaan onko kurssilla TE4 tai MA12.</t>
  </si>
  <si>
    <t>KE1KE2(PH)</t>
  </si>
  <si>
    <t>BI2BI3(TH)</t>
  </si>
  <si>
    <t>ÄI4(MP)</t>
  </si>
  <si>
    <t>ÄI5(MP)</t>
  </si>
  <si>
    <t>ÄI9(MP)</t>
  </si>
  <si>
    <t>ÄI6(MP)</t>
  </si>
  <si>
    <t>OP2(½AV)</t>
  </si>
  <si>
    <t>EN2(MR)</t>
  </si>
  <si>
    <t>EN3(MR)</t>
  </si>
  <si>
    <t>EN4(MR)</t>
  </si>
  <si>
    <t>EN5(MR)</t>
  </si>
  <si>
    <t>EN6(MR)</t>
  </si>
  <si>
    <t>EN8(MR)</t>
  </si>
  <si>
    <t>EN7(MR)</t>
  </si>
  <si>
    <t>EN9(MR)</t>
  </si>
  <si>
    <t>EN11(½MR)</t>
  </si>
  <si>
    <t>EN10(MR)</t>
  </si>
  <si>
    <t>MA11(PH)</t>
  </si>
  <si>
    <t>MA7(PH)</t>
  </si>
  <si>
    <t>FY3(JR)</t>
  </si>
  <si>
    <t>FY5(JR)</t>
  </si>
  <si>
    <t>FY6(JR)</t>
  </si>
  <si>
    <t>RU13(½TJ)</t>
  </si>
  <si>
    <t>LI1T(½AK)</t>
  </si>
  <si>
    <t>TE2(MA)</t>
  </si>
  <si>
    <t>2a</t>
  </si>
  <si>
    <t>Rimpioja Toni</t>
  </si>
  <si>
    <t>2b</t>
  </si>
  <si>
    <t>Jokitalo Adeliina</t>
  </si>
  <si>
    <t>Peltokorpi Erika</t>
  </si>
  <si>
    <t>3a</t>
  </si>
  <si>
    <t>Nurmimäki Viola</t>
  </si>
  <si>
    <t>Rahja Ella</t>
  </si>
  <si>
    <t>Tuomi Aino-Kaisa</t>
  </si>
  <si>
    <t>Rehu Linnea</t>
  </si>
  <si>
    <t>Rentola Sofia</t>
  </si>
  <si>
    <t>Hirvasniemi Matias</t>
  </si>
  <si>
    <t>Lukkaroinen Aliisa</t>
  </si>
  <si>
    <t>Jokitalo Johannes</t>
  </si>
  <si>
    <t>Keränen Eetu</t>
  </si>
  <si>
    <t>Lyly Jesmina</t>
  </si>
  <si>
    <t>Jokitalo Eliisa</t>
  </si>
  <si>
    <t>Jokitalo Sofia</t>
  </si>
  <si>
    <t>Kivioja Eelis</t>
  </si>
  <si>
    <t>Kuoppala Janne</t>
  </si>
  <si>
    <t>Koskinen Timo</t>
  </si>
  <si>
    <t>Perälä Sami</t>
  </si>
  <si>
    <t>Tervamäki Johannes</t>
  </si>
  <si>
    <t>UE3(MN)*</t>
  </si>
  <si>
    <t>AT4(KS)</t>
  </si>
  <si>
    <t>RU1(½TJ)</t>
  </si>
  <si>
    <t>RU2(½TJ)</t>
  </si>
  <si>
    <t>RU12(TJ)</t>
  </si>
  <si>
    <t>KE5(PH)</t>
  </si>
  <si>
    <t>FY4(JR)</t>
  </si>
  <si>
    <t>KE4(PH)</t>
  </si>
  <si>
    <t>KE6(PH)</t>
  </si>
  <si>
    <t>LI4(AK)</t>
  </si>
  <si>
    <t>KU7(MT)</t>
  </si>
  <si>
    <t>EN2(½MR)</t>
  </si>
  <si>
    <t>ÄI2(½MP)</t>
  </si>
  <si>
    <t>ÄI3(½MP)</t>
  </si>
  <si>
    <t>EN1(½MR)</t>
  </si>
  <si>
    <t>MA4(½PH)</t>
  </si>
  <si>
    <t>LI6(TP)</t>
  </si>
  <si>
    <t>KU2(½MT)</t>
  </si>
  <si>
    <t>HI3(AV)</t>
  </si>
  <si>
    <t>HI4(AV)</t>
  </si>
  <si>
    <t>MA12(PH)</t>
  </si>
  <si>
    <t>MA2(½PH)</t>
  </si>
  <si>
    <t>KE6(½PH)*</t>
  </si>
  <si>
    <t>oHI05</t>
  </si>
  <si>
    <t>GE6</t>
  </si>
  <si>
    <t>UE4(MN)*</t>
  </si>
  <si>
    <t>3. JAKSO</t>
  </si>
  <si>
    <t>4. JAKSO</t>
  </si>
  <si>
    <t>FI2(MN)</t>
  </si>
  <si>
    <t>LI1T(½EL)</t>
  </si>
  <si>
    <t>LI2T(½EL)</t>
  </si>
  <si>
    <t>JK</t>
  </si>
  <si>
    <t>MA6(½PH)</t>
  </si>
  <si>
    <t>MA9(½PH)</t>
  </si>
  <si>
    <t>LI4(EL)</t>
  </si>
  <si>
    <t>HI7(JK)*</t>
  </si>
  <si>
    <t>HI1(JK)</t>
  </si>
  <si>
    <t>OP1(½JK)</t>
  </si>
  <si>
    <t>YH3(JK)</t>
  </si>
  <si>
    <t>HI2(JK)</t>
  </si>
  <si>
    <t>OP2(½JK)</t>
  </si>
  <si>
    <t>YH5(½JK)*</t>
  </si>
  <si>
    <t>YH2(JK</t>
  </si>
  <si>
    <t>YH1(JK)</t>
  </si>
  <si>
    <t>YH2(JK)</t>
  </si>
  <si>
    <t>HI3(JK)</t>
  </si>
  <si>
    <t>TE3(MA)</t>
  </si>
  <si>
    <t>AT2(½KS)</t>
  </si>
  <si>
    <t>Koivukangas Krista</t>
  </si>
  <si>
    <t>Sokolov Semen</t>
  </si>
  <si>
    <t>FY3</t>
  </si>
  <si>
    <t>FY4</t>
  </si>
  <si>
    <t>HI4</t>
  </si>
  <si>
    <t>YH4(JK)</t>
  </si>
  <si>
    <t>PS3</t>
  </si>
  <si>
    <t>HI2(½JK)</t>
  </si>
  <si>
    <t>MAANANTAI</t>
  </si>
  <si>
    <t>MULH</t>
  </si>
  <si>
    <t>Minna</t>
  </si>
  <si>
    <t xml:space="preserve">     TIISTAI</t>
  </si>
  <si>
    <t xml:space="preserve">  KESKIVIIKKO</t>
  </si>
  <si>
    <t xml:space="preserve">   TORSTAI</t>
  </si>
  <si>
    <t xml:space="preserve">   PERJANTAI</t>
  </si>
  <si>
    <t>*</t>
  </si>
  <si>
    <t>*SYKSY</t>
  </si>
  <si>
    <t>ÄI8(P)</t>
  </si>
  <si>
    <t>2. jakso</t>
  </si>
  <si>
    <t>JP</t>
  </si>
  <si>
    <t>SieLu</t>
  </si>
  <si>
    <t>3. jakso</t>
  </si>
  <si>
    <t>4. jakso</t>
  </si>
  <si>
    <t>5. jakso</t>
  </si>
  <si>
    <t>x 1,25</t>
  </si>
  <si>
    <t>PV</t>
  </si>
  <si>
    <t>ÄI1(JR)</t>
  </si>
  <si>
    <t>ÄI8(½JR)</t>
  </si>
  <si>
    <t>ÄI5(JR)</t>
  </si>
  <si>
    <t>ÄI6(½JR)</t>
  </si>
  <si>
    <t>ÄI2(½JR)</t>
  </si>
  <si>
    <t>ÄI9(JR)</t>
  </si>
  <si>
    <t>ÄI3(½JR)</t>
  </si>
  <si>
    <t>ÄI7(½JR)</t>
  </si>
  <si>
    <t>ÄI8(JR)</t>
  </si>
  <si>
    <t>MB5(PV)</t>
  </si>
  <si>
    <t>FY1(½PV)</t>
  </si>
  <si>
    <t>FY7(PV)</t>
  </si>
  <si>
    <t>FY5(PV)</t>
  </si>
  <si>
    <t>FY2(½PV)</t>
  </si>
  <si>
    <t>MAY1(PV)</t>
  </si>
  <si>
    <t>MB9(PV)</t>
  </si>
  <si>
    <t>MB8(PV)</t>
  </si>
  <si>
    <t>FY9(PV)</t>
  </si>
  <si>
    <t>MB2(PV)</t>
  </si>
  <si>
    <t>MB7(PV)</t>
  </si>
  <si>
    <t>FY8(PV)</t>
  </si>
  <si>
    <t>FY3(PV)</t>
  </si>
  <si>
    <t>MB3(PV)</t>
  </si>
  <si>
    <t>MB6(½PV)</t>
  </si>
  <si>
    <t>FY6(PV)</t>
  </si>
  <si>
    <t>FY4(PV)</t>
  </si>
  <si>
    <t>MB7(½PV)</t>
  </si>
  <si>
    <t>9.8. - 29.9.2023 (38 tp)</t>
  </si>
  <si>
    <t>2.10.-29.11.2023 (38 tp)</t>
  </si>
  <si>
    <t>30.11.-7.2.2024 (39 tp)</t>
  </si>
  <si>
    <t>8.2.-8.4.2024 (36 tp)</t>
  </si>
  <si>
    <t>9.4-1.6.2024 (37 tp)</t>
  </si>
  <si>
    <t>MB4(PV)</t>
  </si>
  <si>
    <t>??</t>
  </si>
  <si>
    <t>MB11(PV)</t>
  </si>
  <si>
    <t>FY10(PV)</t>
  </si>
  <si>
    <t>BI7(TH)</t>
  </si>
  <si>
    <t>MU1(½MH)</t>
  </si>
  <si>
    <t>KE7(PH)</t>
  </si>
  <si>
    <t>Lehtola Petrus</t>
  </si>
  <si>
    <t>Niemi Markus</t>
  </si>
  <si>
    <t>Nisukangas Miko</t>
  </si>
  <si>
    <t>Pärkkä Joona</t>
  </si>
  <si>
    <t>Ahokangas Aati</t>
  </si>
  <si>
    <t>Kangasoja Neea</t>
  </si>
  <si>
    <t>Voltti Maunus</t>
  </si>
  <si>
    <t>Korkeakangas Otto</t>
  </si>
  <si>
    <t>AT4</t>
  </si>
  <si>
    <t>Huhtala Helmi</t>
  </si>
  <si>
    <t>Koivukangas Carita</t>
  </si>
  <si>
    <t>Korkeakangas Senja</t>
  </si>
  <si>
    <t>Korpela Linda</t>
  </si>
  <si>
    <t>Lahti Sofija</t>
  </si>
  <si>
    <t>Nurmimäki Kiia</t>
  </si>
  <si>
    <t>Peltokorpi Sofia</t>
  </si>
  <si>
    <t>Rimpioja Jonna</t>
  </si>
  <si>
    <t>Soini Venla</t>
  </si>
  <si>
    <t>Viljamaa Jenniina</t>
  </si>
  <si>
    <t>PS2</t>
  </si>
  <si>
    <t>Leppälä Aleksi</t>
  </si>
  <si>
    <t>Nuosmaa Hannele</t>
  </si>
  <si>
    <t>Werner Przemek</t>
  </si>
  <si>
    <t>Ylikarjula Emilia</t>
  </si>
  <si>
    <t>MA17-19(PH)**</t>
  </si>
  <si>
    <t>HI1</t>
  </si>
  <si>
    <t>HI2</t>
  </si>
  <si>
    <t>HI3</t>
  </si>
  <si>
    <t>YH1</t>
  </si>
  <si>
    <t>YH2</t>
  </si>
  <si>
    <t>YH3</t>
  </si>
  <si>
    <t>YH4</t>
  </si>
  <si>
    <t>HI4(JK)</t>
  </si>
  <si>
    <t>HI6(JK)*</t>
  </si>
  <si>
    <t>HI6*</t>
  </si>
  <si>
    <t>HI7*</t>
  </si>
  <si>
    <t>YH5*</t>
  </si>
  <si>
    <t>YH6*</t>
  </si>
  <si>
    <t>YH7*</t>
  </si>
  <si>
    <t>OP1</t>
  </si>
  <si>
    <t>OP2</t>
  </si>
  <si>
    <t>ÄI12(JR)</t>
  </si>
  <si>
    <t>MU2(½MH)</t>
  </si>
  <si>
    <t>MU4(MH)</t>
  </si>
  <si>
    <t>LI5(EL)</t>
  </si>
  <si>
    <t>Eilola Jaakko</t>
  </si>
  <si>
    <t>Jokitalo Erika</t>
  </si>
  <si>
    <t>Nurmimäki Amalia</t>
  </si>
  <si>
    <t>Takanen Arttu</t>
  </si>
  <si>
    <t>Torvikoski Taani</t>
  </si>
  <si>
    <t>Vehkalampi Jimi</t>
  </si>
  <si>
    <t>Viljamaa Katja</t>
  </si>
  <si>
    <t>Eskola Arttu</t>
  </si>
  <si>
    <t>Virkkala Veikka</t>
  </si>
  <si>
    <t>GE3</t>
  </si>
  <si>
    <t>GE4</t>
  </si>
  <si>
    <t>Jokitalo Noomi</t>
  </si>
  <si>
    <t>Korkeakangas Sofia</t>
  </si>
  <si>
    <t>ÄI10(½JR)</t>
  </si>
  <si>
    <t>ÄI11(½JR)</t>
  </si>
  <si>
    <t>GE6(TH)*</t>
  </si>
  <si>
    <t>TE4(½MA)*</t>
  </si>
  <si>
    <t>KU6(MT)</t>
  </si>
  <si>
    <t>KU4(MT)*</t>
  </si>
  <si>
    <t>ÄI4(½JR)</t>
  </si>
  <si>
    <t>2024 - 2025</t>
  </si>
  <si>
    <t>KE1KE2(½PH)</t>
  </si>
  <si>
    <t>AT4(PV)</t>
  </si>
  <si>
    <t>Mies</t>
  </si>
  <si>
    <t>Huuha Mikael</t>
  </si>
  <si>
    <t>Nainen</t>
  </si>
  <si>
    <t>Timlin Viena</t>
  </si>
  <si>
    <t>BI4</t>
  </si>
  <si>
    <t>BI5</t>
  </si>
  <si>
    <t>Eskola Lenni</t>
  </si>
  <si>
    <t>Heikkilä Liinus</t>
  </si>
  <si>
    <t>Honkala Stella</t>
  </si>
  <si>
    <t>Huhtala Niklas</t>
  </si>
  <si>
    <t>Impola Saara</t>
  </si>
  <si>
    <t>Kankilampi Minja</t>
  </si>
  <si>
    <t>Koskela Sofianna</t>
  </si>
  <si>
    <t>Leppänen Matias</t>
  </si>
  <si>
    <t>Linna Paulus</t>
  </si>
  <si>
    <t>Myllyoja Roosa</t>
  </si>
  <si>
    <t>Rentola Niila</t>
  </si>
  <si>
    <t>Valtonen Karita</t>
  </si>
  <si>
    <t>Zaytseva Daria</t>
  </si>
  <si>
    <t>Lahti Jesse</t>
  </si>
  <si>
    <t>Rauhala Aava</t>
  </si>
  <si>
    <t>Eskola Topias</t>
  </si>
  <si>
    <t>Myllykoski Rami</t>
  </si>
  <si>
    <t>Lehtola Vilho</t>
  </si>
  <si>
    <t>Peltokorpi Janette</t>
  </si>
  <si>
    <t>HI5</t>
  </si>
  <si>
    <t>HI5(JK)</t>
  </si>
  <si>
    <t>HI6</t>
  </si>
  <si>
    <t>HI6(JK)</t>
  </si>
  <si>
    <t>YH5(½JK)</t>
  </si>
  <si>
    <t>Aspfors Rebekka</t>
  </si>
  <si>
    <t>Eskola Enni</t>
  </si>
  <si>
    <t>Haikara Niklas</t>
  </si>
  <si>
    <t>Jokitalo Linnea</t>
  </si>
  <si>
    <t>Keränen Veeti</t>
  </si>
  <si>
    <t>Koivukangas Lari</t>
  </si>
  <si>
    <t>Korpela Helga</t>
  </si>
  <si>
    <t>Kreivi Fanni</t>
  </si>
  <si>
    <t>Lehtola Helmiina</t>
  </si>
  <si>
    <t>Lepistö Laura</t>
  </si>
  <si>
    <t>Markkula Lottaliina</t>
  </si>
  <si>
    <t>Puro Jonne</t>
  </si>
  <si>
    <t>Tervamäki Selina</t>
  </si>
  <si>
    <t>Valtonen Mireka</t>
  </si>
  <si>
    <t>Väänänen Sofia</t>
  </si>
  <si>
    <t>PS5</t>
  </si>
  <si>
    <t>KE4</t>
  </si>
  <si>
    <t>KE3</t>
  </si>
  <si>
    <t>KU4</t>
  </si>
  <si>
    <t>Härö Miko</t>
  </si>
  <si>
    <t>KU6</t>
  </si>
  <si>
    <t>ÄI12</t>
  </si>
  <si>
    <t>TE2</t>
  </si>
  <si>
    <t>FY8</t>
  </si>
  <si>
    <t>Jokitalo Vilma</t>
  </si>
  <si>
    <t>Korhonen Verna</t>
  </si>
  <si>
    <t>Valtonen Aki</t>
  </si>
  <si>
    <t>YH5</t>
  </si>
  <si>
    <t>Viljamaa Linnea</t>
  </si>
  <si>
    <t>RU8</t>
  </si>
  <si>
    <t>FY5</t>
  </si>
  <si>
    <t>SA1(½TJ)*</t>
  </si>
  <si>
    <t>SA3(TJ)</t>
  </si>
  <si>
    <t>SA2(TJ)</t>
  </si>
  <si>
    <t>LI1P(½JS)</t>
  </si>
  <si>
    <t>BI6(½TH)</t>
  </si>
  <si>
    <t>MU3(MH)</t>
  </si>
  <si>
    <t>2025 - 2026</t>
  </si>
  <si>
    <t>PS1(SEP)</t>
  </si>
  <si>
    <t>UE1(SEP)</t>
  </si>
  <si>
    <t>SEP</t>
  </si>
  <si>
    <t>PS2(SEP)</t>
  </si>
  <si>
    <t>UE2(SEP)</t>
  </si>
  <si>
    <t>PS3(SEP)</t>
  </si>
  <si>
    <t>PS4(SEP)</t>
  </si>
  <si>
    <t>FI2(½SEP)</t>
  </si>
  <si>
    <t>UE3(SEP)</t>
  </si>
  <si>
    <t>UE5(SEP)*</t>
  </si>
  <si>
    <t>6.8. - 26.9.2025 (38 tp)</t>
  </si>
  <si>
    <t>29.9.-26.11.2025 (38 tp)</t>
  </si>
  <si>
    <t>27.11.-3.2.2026 (38 tp)</t>
  </si>
  <si>
    <t>4.2.-2.4.2026 (37 tp)</t>
  </si>
  <si>
    <t>7.4-30.5.2026 (37 tp)</t>
  </si>
  <si>
    <t>TE4(½MA)</t>
  </si>
  <si>
    <t>FI1(SEP)</t>
  </si>
  <si>
    <t>EH</t>
  </si>
  <si>
    <t>KU1(½EH)</t>
  </si>
  <si>
    <t>KU4(EH)</t>
  </si>
  <si>
    <t>JL</t>
  </si>
  <si>
    <t>ÄI1(JL)</t>
  </si>
  <si>
    <t>ÄI2(½JL)</t>
  </si>
  <si>
    <t>ÄI3(½JL)</t>
  </si>
  <si>
    <t>ÄI4(JL)</t>
  </si>
  <si>
    <t>ÄI8(JL)</t>
  </si>
  <si>
    <t>ÄI7(½JL)</t>
  </si>
  <si>
    <t>ÄI6(½JL)</t>
  </si>
  <si>
    <t>ÄI9(JL)</t>
  </si>
  <si>
    <t>ÄI5(JL)</t>
  </si>
  <si>
    <t>ÄI10(JL)</t>
  </si>
  <si>
    <t>ÄI11(JL)</t>
  </si>
  <si>
    <t>PS7(SEP)</t>
  </si>
  <si>
    <t>ÄI12(JL)*</t>
  </si>
  <si>
    <t>KU3(EH)</t>
  </si>
  <si>
    <t>KU7(EH)</t>
  </si>
  <si>
    <t>KU5(EH)</t>
  </si>
  <si>
    <t>KU2(EH)</t>
  </si>
  <si>
    <t>KU1(EH)</t>
  </si>
  <si>
    <t>ÄI12(JL)</t>
  </si>
  <si>
    <t>PS6(SEP)*</t>
  </si>
  <si>
    <t>LI6(½EL)</t>
  </si>
  <si>
    <t>UE3(SEP)*</t>
  </si>
  <si>
    <t>UE4(SEP)*</t>
  </si>
  <si>
    <t>PS5(SEP)</t>
  </si>
  <si>
    <t>KU2(½EH)</t>
  </si>
  <si>
    <t>UE2(½SEP)</t>
  </si>
  <si>
    <t>3.12.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</si>
</sst>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C0"/>
        <bgColor indexed="64"/>
      </patternFill>
    </fill>
    <fill>
      <patternFill patternType="solid">
        <fgColor rgb="FFFFB7D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CE43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5C0F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D76B00"/>
        <bgColor indexed="64"/>
      </patternFill>
    </fill>
    <fill>
      <patternFill patternType="solid">
        <fgColor rgb="FF9D9D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6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</borders>
  <cellStyleXfs count="1">
    <xf numFmtId="0" fontId="0" fillId="0" borderId="0"/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0" xfId="0" quotePrefix="1"/>
    <xf numFmtId="0" fontId="2" fillId="0" borderId="0" xfId="0" applyFont="1"/>
    <xf numFmtId="0" fontId="0" fillId="0" borderId="15" xfId="0" applyBorder="1"/>
    <xf numFmtId="0" fontId="0" fillId="0" borderId="0" xfId="0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quotePrefix="1" applyProtection="1">
      <protection locked="0"/>
    </xf>
    <xf numFmtId="0" fontId="1" fillId="0" borderId="20" xfId="0" applyFont="1" applyBorder="1" applyAlignment="1">
      <alignment horizont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5" borderId="0" xfId="0" applyFont="1" applyFill="1"/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8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0" fontId="1" fillId="17" borderId="0" xfId="0" applyFont="1" applyFill="1" applyAlignment="1">
      <alignment horizontal="center"/>
    </xf>
    <xf numFmtId="0" fontId="3" fillId="17" borderId="17" xfId="0" applyFont="1" applyFill="1" applyBorder="1" applyAlignment="1" applyProtection="1">
      <alignment horizontal="center"/>
      <protection locked="0"/>
    </xf>
    <xf numFmtId="0" fontId="3" fillId="17" borderId="0" xfId="0" applyFont="1" applyFill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horizontal="center" vertical="center"/>
      <protection locked="0"/>
    </xf>
    <xf numFmtId="0" fontId="3" fillId="15" borderId="0" xfId="0" applyFont="1" applyFill="1" applyAlignment="1" applyProtection="1">
      <alignment horizontal="center" vertical="center"/>
      <protection locked="0"/>
    </xf>
    <xf numFmtId="0" fontId="3" fillId="10" borderId="0" xfId="0" applyFont="1" applyFill="1" applyAlignment="1" applyProtection="1">
      <alignment horizontal="center" vertical="center"/>
      <protection locked="0"/>
    </xf>
    <xf numFmtId="0" fontId="3" fillId="10" borderId="18" xfId="0" applyFont="1" applyFill="1" applyBorder="1" applyAlignment="1" applyProtection="1">
      <alignment horizontal="center" vertical="center"/>
      <protection locked="0"/>
    </xf>
    <xf numFmtId="0" fontId="3" fillId="11" borderId="0" xfId="0" applyFont="1" applyFill="1" applyAlignment="1" applyProtection="1">
      <alignment horizontal="center" vertical="center"/>
      <protection locked="0"/>
    </xf>
    <xf numFmtId="0" fontId="9" fillId="7" borderId="18" xfId="0" applyFont="1" applyFill="1" applyBorder="1" applyAlignment="1" applyProtection="1">
      <alignment horizontal="center" vertical="center"/>
      <protection locked="0"/>
    </xf>
    <xf numFmtId="0" fontId="3" fillId="10" borderId="0" xfId="0" applyFont="1" applyFill="1" applyAlignment="1">
      <alignment horizontal="center" vertical="center"/>
    </xf>
    <xf numFmtId="0" fontId="3" fillId="8" borderId="0" xfId="0" applyFont="1" applyFill="1" applyAlignment="1" applyProtection="1">
      <alignment horizontal="center" vertical="center"/>
      <protection locked="0"/>
    </xf>
    <xf numFmtId="0" fontId="3" fillId="15" borderId="0" xfId="0" applyFont="1" applyFill="1"/>
    <xf numFmtId="0" fontId="3" fillId="12" borderId="0" xfId="0" applyFont="1" applyFill="1" applyAlignment="1" applyProtection="1">
      <alignment horizontal="center" vertical="center"/>
      <protection locked="0"/>
    </xf>
    <xf numFmtId="0" fontId="0" fillId="12" borderId="0" xfId="0" applyFill="1"/>
    <xf numFmtId="0" fontId="3" fillId="16" borderId="1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10" fillId="18" borderId="0" xfId="0" applyFont="1" applyFill="1" applyAlignment="1">
      <alignment horizontal="center"/>
    </xf>
    <xf numFmtId="0" fontId="11" fillId="18" borderId="0" xfId="0" applyFont="1" applyFill="1" applyAlignment="1">
      <alignment horizontal="center" vertical="center"/>
    </xf>
    <xf numFmtId="16" fontId="0" fillId="0" borderId="0" xfId="0" applyNumberFormat="1"/>
    <xf numFmtId="0" fontId="0" fillId="0" borderId="18" xfId="0" applyBorder="1"/>
    <xf numFmtId="0" fontId="3" fillId="0" borderId="22" xfId="0" applyFont="1" applyBorder="1" applyAlignment="1" applyProtection="1">
      <alignment horizontal="center" vertical="center"/>
      <protection locked="0"/>
    </xf>
    <xf numFmtId="0" fontId="9" fillId="13" borderId="15" xfId="0" applyFont="1" applyFill="1" applyBorder="1" applyAlignment="1" applyProtection="1">
      <alignment horizontal="center" vertical="center"/>
      <protection locked="0"/>
    </xf>
    <xf numFmtId="0" fontId="9" fillId="7" borderId="15" xfId="0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Alignment="1">
      <alignment horizontal="center" vertical="center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5" fillId="15" borderId="24" xfId="0" applyFont="1" applyFill="1" applyBorder="1" applyAlignment="1" applyProtection="1">
      <alignment horizontal="center" vertical="center"/>
      <protection locked="0"/>
    </xf>
    <xf numFmtId="0" fontId="3" fillId="11" borderId="18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0" fillId="0" borderId="20" xfId="0" applyBorder="1"/>
    <xf numFmtId="0" fontId="3" fillId="8" borderId="18" xfId="0" applyFont="1" applyFill="1" applyBorder="1" applyAlignment="1">
      <alignment horizontal="center" vertical="center"/>
    </xf>
    <xf numFmtId="0" fontId="3" fillId="12" borderId="24" xfId="0" applyFont="1" applyFill="1" applyBorder="1" applyAlignment="1" applyProtection="1">
      <alignment horizontal="center" vertical="center"/>
      <protection locked="0"/>
    </xf>
    <xf numFmtId="0" fontId="3" fillId="14" borderId="24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/>
    </xf>
    <xf numFmtId="0" fontId="3" fillId="17" borderId="0" xfId="0" applyFont="1" applyFill="1" applyAlignment="1" applyProtection="1">
      <alignment horizontal="center"/>
      <protection locked="0"/>
    </xf>
    <xf numFmtId="0" fontId="3" fillId="14" borderId="0" xfId="0" applyFont="1" applyFill="1" applyAlignment="1" applyProtection="1">
      <alignment horizontal="center" vertical="center"/>
      <protection locked="0"/>
    </xf>
    <xf numFmtId="0" fontId="3" fillId="14" borderId="17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10" borderId="21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/>
      <protection locked="0"/>
    </xf>
    <xf numFmtId="0" fontId="3" fillId="8" borderId="17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0" fillId="0" borderId="17" xfId="0" applyBorder="1"/>
    <xf numFmtId="0" fontId="3" fillId="12" borderId="18" xfId="0" applyFont="1" applyFill="1" applyBorder="1" applyAlignment="1" applyProtection="1">
      <alignment horizontal="center" vertical="center"/>
      <protection locked="0"/>
    </xf>
    <xf numFmtId="0" fontId="3" fillId="17" borderId="21" xfId="0" applyFont="1" applyFill="1" applyBorder="1" applyAlignment="1" applyProtection="1">
      <alignment horizontal="center"/>
      <protection locked="0"/>
    </xf>
    <xf numFmtId="0" fontId="3" fillId="15" borderId="17" xfId="0" applyFont="1" applyFill="1" applyBorder="1" applyAlignment="1" applyProtection="1">
      <alignment horizontal="center"/>
      <protection locked="0"/>
    </xf>
    <xf numFmtId="0" fontId="3" fillId="15" borderId="21" xfId="0" applyFon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3" fillId="15" borderId="17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14" borderId="21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17" borderId="16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8" borderId="2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17" borderId="17" xfId="0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0" fontId="3" fillId="6" borderId="24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/>
    <xf numFmtId="0" fontId="0" fillId="2" borderId="18" xfId="0" applyFill="1" applyBorder="1"/>
    <xf numFmtId="0" fontId="3" fillId="2" borderId="2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2" fillId="0" borderId="0" xfId="0" applyFont="1"/>
    <xf numFmtId="0" fontId="3" fillId="8" borderId="15" xfId="0" applyFont="1" applyFill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3" fillId="17" borderId="21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/>
    <xf numFmtId="0" fontId="3" fillId="11" borderId="18" xfId="0" applyFont="1" applyFill="1" applyBorder="1" applyAlignment="1">
      <alignment horizontal="center" vertical="center"/>
    </xf>
    <xf numFmtId="0" fontId="14" fillId="0" borderId="17" xfId="0" applyFont="1" applyBorder="1" applyAlignment="1" applyProtection="1">
      <alignment horizontal="right" vertical="center"/>
      <protection locked="0"/>
    </xf>
    <xf numFmtId="0" fontId="14" fillId="2" borderId="16" xfId="0" applyFont="1" applyFill="1" applyBorder="1" applyAlignment="1" applyProtection="1">
      <alignment horizontal="right" vertical="center"/>
      <protection locked="0"/>
    </xf>
    <xf numFmtId="0" fontId="14" fillId="2" borderId="19" xfId="0" applyFont="1" applyFill="1" applyBorder="1" applyAlignment="1" applyProtection="1">
      <alignment horizontal="right" vertical="center"/>
      <protection locked="0"/>
    </xf>
    <xf numFmtId="0" fontId="14" fillId="2" borderId="25" xfId="0" applyFont="1" applyFill="1" applyBorder="1" applyAlignment="1" applyProtection="1">
      <alignment horizontal="right" vertical="center"/>
      <protection locked="0"/>
    </xf>
    <xf numFmtId="0" fontId="14" fillId="0" borderId="16" xfId="0" applyFont="1" applyBorder="1" applyAlignment="1" applyProtection="1">
      <alignment horizontal="right" vertical="center"/>
      <protection locked="0"/>
    </xf>
    <xf numFmtId="0" fontId="14" fillId="0" borderId="19" xfId="0" applyFont="1" applyBorder="1" applyAlignment="1" applyProtection="1">
      <alignment horizontal="right" vertical="center"/>
      <protection locked="0"/>
    </xf>
    <xf numFmtId="0" fontId="3" fillId="17" borderId="15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13" fillId="8" borderId="21" xfId="0" applyFont="1" applyFill="1" applyBorder="1" applyAlignment="1" applyProtection="1">
      <alignment horizontal="center" vertical="center"/>
      <protection locked="0"/>
    </xf>
    <xf numFmtId="0" fontId="13" fillId="17" borderId="21" xfId="0" applyFont="1" applyFill="1" applyBorder="1" applyAlignment="1" applyProtection="1">
      <alignment horizontal="center" vertical="center"/>
      <protection locked="0"/>
    </xf>
    <xf numFmtId="0" fontId="13" fillId="11" borderId="24" xfId="0" applyFont="1" applyFill="1" applyBorder="1" applyAlignment="1" applyProtection="1">
      <alignment horizontal="center" vertical="center"/>
      <protection locked="0"/>
    </xf>
    <xf numFmtId="0" fontId="13" fillId="16" borderId="18" xfId="0" applyFont="1" applyFill="1" applyBorder="1" applyAlignment="1" applyProtection="1">
      <alignment horizontal="center" vertical="center"/>
      <protection locked="0"/>
    </xf>
    <xf numFmtId="0" fontId="13" fillId="12" borderId="18" xfId="0" applyFont="1" applyFill="1" applyBorder="1" applyAlignment="1" applyProtection="1">
      <alignment horizontal="center" vertical="center"/>
      <protection locked="0"/>
    </xf>
    <xf numFmtId="0" fontId="13" fillId="7" borderId="0" xfId="0" applyFont="1" applyFill="1" applyAlignment="1" applyProtection="1">
      <alignment horizontal="center" vertical="center"/>
      <protection locked="0"/>
    </xf>
    <xf numFmtId="0" fontId="13" fillId="11" borderId="0" xfId="0" applyFont="1" applyFill="1" applyAlignment="1" applyProtection="1">
      <alignment horizontal="center" vertical="center"/>
      <protection locked="0"/>
    </xf>
    <xf numFmtId="0" fontId="13" fillId="10" borderId="24" xfId="0" applyFont="1" applyFill="1" applyBorder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17" borderId="17" xfId="0" applyFont="1" applyFill="1" applyBorder="1" applyAlignment="1" applyProtection="1">
      <alignment horizontal="center" vertical="center"/>
      <protection locked="0"/>
    </xf>
    <xf numFmtId="0" fontId="13" fillId="10" borderId="17" xfId="0" applyFont="1" applyFill="1" applyBorder="1" applyAlignment="1" applyProtection="1">
      <alignment horizontal="center" vertical="center"/>
      <protection locked="0"/>
    </xf>
    <xf numFmtId="0" fontId="13" fillId="10" borderId="0" xfId="0" applyFont="1" applyFill="1" applyAlignment="1" applyProtection="1">
      <alignment horizontal="center" vertical="center"/>
      <protection locked="0"/>
    </xf>
    <xf numFmtId="0" fontId="13" fillId="7" borderId="24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6" fillId="0" borderId="17" xfId="0" applyFont="1" applyBorder="1"/>
    <xf numFmtId="0" fontId="5" fillId="0" borderId="21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12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17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5" fillId="17" borderId="0" xfId="0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11" borderId="18" xfId="0" applyFont="1" applyFill="1" applyBorder="1" applyAlignment="1" applyProtection="1">
      <alignment horizontal="center" vertical="center"/>
      <protection locked="0"/>
    </xf>
    <xf numFmtId="0" fontId="13" fillId="17" borderId="0" xfId="0" applyFont="1" applyFill="1" applyAlignment="1" applyProtection="1">
      <alignment horizontal="center"/>
      <protection locked="0"/>
    </xf>
    <xf numFmtId="0" fontId="13" fillId="8" borderId="0" xfId="0" applyFont="1" applyFill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/>
      <protection locked="0"/>
    </xf>
    <xf numFmtId="0" fontId="13" fillId="14" borderId="17" xfId="0" applyFont="1" applyFill="1" applyBorder="1" applyAlignment="1">
      <alignment horizontal="center" vertical="center"/>
    </xf>
    <xf numFmtId="0" fontId="13" fillId="4" borderId="15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3" fillId="17" borderId="0" xfId="0" applyFont="1" applyFill="1" applyAlignment="1" applyProtection="1">
      <alignment horizontal="center" vertical="center"/>
      <protection locked="0"/>
    </xf>
    <xf numFmtId="0" fontId="12" fillId="15" borderId="0" xfId="0" applyFont="1" applyFill="1"/>
    <xf numFmtId="0" fontId="13" fillId="15" borderId="0" xfId="0" applyFont="1" applyFill="1" applyAlignment="1">
      <alignment horizontal="center"/>
    </xf>
    <xf numFmtId="0" fontId="0" fillId="0" borderId="16" xfId="0" applyBorder="1"/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1" fillId="18" borderId="18" xfId="0" applyFont="1" applyFill="1" applyBorder="1" applyAlignment="1" applyProtection="1">
      <alignment horizontal="center" vertical="center"/>
      <protection locked="0"/>
    </xf>
    <xf numFmtId="0" fontId="11" fillId="18" borderId="0" xfId="0" applyFont="1" applyFill="1" applyAlignment="1" applyProtection="1">
      <alignment horizontal="center" vertical="center"/>
      <protection locked="0"/>
    </xf>
    <xf numFmtId="0" fontId="3" fillId="11" borderId="24" xfId="0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15" fillId="0" borderId="0" xfId="0" applyFont="1"/>
    <xf numFmtId="0" fontId="11" fillId="18" borderId="18" xfId="0" applyFont="1" applyFill="1" applyBorder="1" applyAlignment="1">
      <alignment horizontal="center" vertical="center"/>
    </xf>
    <xf numFmtId="0" fontId="0" fillId="2" borderId="17" xfId="0" applyFill="1" applyBorder="1"/>
    <xf numFmtId="0" fontId="5" fillId="0" borderId="17" xfId="0" applyFont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6" xfId="0" applyBorder="1"/>
    <xf numFmtId="0" fontId="0" fillId="0" borderId="27" xfId="0" applyBorder="1"/>
    <xf numFmtId="2" fontId="0" fillId="0" borderId="27" xfId="0" applyNumberFormat="1" applyBorder="1"/>
    <xf numFmtId="0" fontId="0" fillId="0" borderId="28" xfId="0" applyBorder="1"/>
    <xf numFmtId="164" fontId="0" fillId="0" borderId="29" xfId="0" applyNumberFormat="1" applyBorder="1"/>
    <xf numFmtId="0" fontId="1" fillId="0" borderId="26" xfId="0" applyFont="1" applyBorder="1"/>
    <xf numFmtId="0" fontId="0" fillId="0" borderId="29" xfId="0" applyBorder="1"/>
    <xf numFmtId="2" fontId="0" fillId="0" borderId="26" xfId="0" applyNumberFormat="1" applyBorder="1"/>
    <xf numFmtId="164" fontId="0" fillId="0" borderId="28" xfId="0" applyNumberFormat="1" applyBorder="1"/>
    <xf numFmtId="164" fontId="0" fillId="0" borderId="26" xfId="0" applyNumberFormat="1" applyBorder="1"/>
    <xf numFmtId="0" fontId="0" fillId="20" borderId="22" xfId="0" applyFill="1" applyBorder="1"/>
    <xf numFmtId="0" fontId="0" fillId="20" borderId="26" xfId="0" applyFill="1" applyBorder="1"/>
    <xf numFmtId="0" fontId="0" fillId="20" borderId="28" xfId="0" applyFill="1" applyBorder="1"/>
    <xf numFmtId="0" fontId="0" fillId="21" borderId="16" xfId="0" applyFill="1" applyBorder="1"/>
    <xf numFmtId="0" fontId="0" fillId="21" borderId="27" xfId="0" applyFill="1" applyBorder="1"/>
    <xf numFmtId="164" fontId="0" fillId="21" borderId="29" xfId="0" applyNumberFormat="1" applyFill="1" applyBorder="1"/>
    <xf numFmtId="0" fontId="1" fillId="21" borderId="27" xfId="0" applyFont="1" applyFill="1" applyBorder="1"/>
    <xf numFmtId="164" fontId="1" fillId="0" borderId="0" xfId="0" applyNumberFormat="1" applyFont="1" applyAlignment="1">
      <alignment horizontal="center"/>
    </xf>
    <xf numFmtId="0" fontId="17" fillId="0" borderId="0" xfId="0" applyFont="1" applyProtection="1">
      <protection locked="0"/>
    </xf>
    <xf numFmtId="0" fontId="17" fillId="0" borderId="0" xfId="0" applyFont="1"/>
    <xf numFmtId="0" fontId="17" fillId="0" borderId="0" xfId="0" applyFont="1" applyAlignment="1" applyProtection="1">
      <alignment horizontal="center"/>
      <protection locked="0"/>
    </xf>
    <xf numFmtId="0" fontId="17" fillId="0" borderId="30" xfId="0" applyFont="1" applyBorder="1" applyProtection="1">
      <protection locked="0"/>
    </xf>
    <xf numFmtId="0" fontId="17" fillId="0" borderId="30" xfId="0" applyFont="1" applyBorder="1" applyAlignment="1" applyProtection="1">
      <alignment horizontal="center"/>
      <protection locked="0"/>
    </xf>
    <xf numFmtId="0" fontId="17" fillId="0" borderId="30" xfId="0" applyFont="1" applyBorder="1"/>
    <xf numFmtId="0" fontId="18" fillId="0" borderId="30" xfId="0" applyFont="1" applyBorder="1" applyAlignment="1" applyProtection="1">
      <alignment horizontal="center"/>
      <protection locked="0"/>
    </xf>
    <xf numFmtId="0" fontId="1" fillId="21" borderId="0" xfId="0" applyFont="1" applyFill="1"/>
    <xf numFmtId="0" fontId="6" fillId="5" borderId="0" xfId="0" applyFont="1" applyFill="1" applyProtection="1">
      <protection locked="0"/>
    </xf>
    <xf numFmtId="0" fontId="7" fillId="5" borderId="0" xfId="0" applyFont="1" applyFill="1"/>
    <xf numFmtId="14" fontId="0" fillId="22" borderId="0" xfId="0" applyNumberFormat="1" applyFill="1" applyProtection="1">
      <protection locked="0"/>
    </xf>
    <xf numFmtId="0" fontId="1" fillId="22" borderId="0" xfId="0" applyFont="1" applyFill="1" applyAlignment="1">
      <alignment horizontal="center"/>
    </xf>
    <xf numFmtId="0" fontId="3" fillId="22" borderId="15" xfId="0" applyFont="1" applyFill="1" applyBorder="1" applyAlignment="1" applyProtection="1">
      <alignment horizontal="center" vertical="center"/>
      <protection locked="0"/>
    </xf>
    <xf numFmtId="0" fontId="5" fillId="22" borderId="0" xfId="0" applyFont="1" applyFill="1" applyAlignment="1" applyProtection="1">
      <alignment horizontal="center"/>
      <protection locked="0"/>
    </xf>
    <xf numFmtId="0" fontId="3" fillId="22" borderId="0" xfId="0" applyFont="1" applyFill="1" applyAlignment="1" applyProtection="1">
      <alignment horizontal="center" vertical="center"/>
      <protection locked="0"/>
    </xf>
    <xf numFmtId="0" fontId="3" fillId="22" borderId="17" xfId="0" applyFont="1" applyFill="1" applyBorder="1" applyAlignment="1" applyProtection="1">
      <alignment horizontal="center"/>
      <protection locked="0"/>
    </xf>
    <xf numFmtId="0" fontId="3" fillId="22" borderId="21" xfId="0" applyFont="1" applyFill="1" applyBorder="1" applyAlignment="1" applyProtection="1">
      <alignment horizontal="center"/>
      <protection locked="0"/>
    </xf>
    <xf numFmtId="0" fontId="5" fillId="22" borderId="0" xfId="0" applyFont="1" applyFill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19" fillId="12" borderId="18" xfId="0" applyFont="1" applyFill="1" applyBorder="1" applyAlignment="1" applyProtection="1">
      <alignment horizontal="center" vertical="center"/>
      <protection locked="0"/>
    </xf>
    <xf numFmtId="0" fontId="20" fillId="18" borderId="18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21" fillId="7" borderId="0" xfId="0" applyFont="1" applyFill="1" applyAlignment="1" applyProtection="1">
      <alignment horizontal="center" vertical="center"/>
      <protection locked="0"/>
    </xf>
    <xf numFmtId="0" fontId="4" fillId="11" borderId="0" xfId="0" applyFont="1" applyFill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/>
      <protection locked="0"/>
    </xf>
    <xf numFmtId="0" fontId="21" fillId="7" borderId="15" xfId="0" applyFont="1" applyFill="1" applyBorder="1" applyAlignment="1" applyProtection="1">
      <alignment horizontal="center" vertical="center"/>
      <protection locked="0"/>
    </xf>
    <xf numFmtId="0" fontId="4" fillId="11" borderId="25" xfId="0" applyFont="1" applyFill="1" applyBorder="1" applyAlignment="1" applyProtection="1">
      <alignment horizontal="center" vertical="center"/>
      <protection locked="0"/>
    </xf>
    <xf numFmtId="0" fontId="4" fillId="11" borderId="16" xfId="0" applyFont="1" applyFill="1" applyBorder="1" applyAlignment="1" applyProtection="1">
      <alignment horizontal="center" vertical="center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19" fillId="11" borderId="15" xfId="0" applyFont="1" applyFill="1" applyBorder="1" applyAlignment="1" applyProtection="1">
      <alignment horizontal="center" vertical="center"/>
      <protection locked="0"/>
    </xf>
    <xf numFmtId="0" fontId="4" fillId="10" borderId="18" xfId="0" applyFont="1" applyFill="1" applyBorder="1" applyAlignment="1" applyProtection="1">
      <alignment horizontal="center" vertical="center"/>
      <protection locked="0"/>
    </xf>
    <xf numFmtId="0" fontId="4" fillId="10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3" fillId="19" borderId="0" xfId="0" applyFont="1" applyFill="1" applyAlignment="1" applyProtection="1">
      <alignment horizontal="center" vertical="center"/>
      <protection locked="0"/>
    </xf>
    <xf numFmtId="0" fontId="19" fillId="10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 applyAlignment="1" applyProtection="1">
      <alignment horizontal="center" vertical="center"/>
      <protection locked="0"/>
    </xf>
    <xf numFmtId="0" fontId="3" fillId="0" borderId="0" xfId="0" applyFont="1"/>
    <xf numFmtId="0" fontId="0" fillId="2" borderId="16" xfId="0" applyFill="1" applyBorder="1"/>
    <xf numFmtId="0" fontId="3" fillId="3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5" fillId="14" borderId="15" xfId="0" applyFont="1" applyFill="1" applyBorder="1" applyAlignment="1" applyProtection="1">
      <alignment horizontal="center" vertical="center"/>
      <protection locked="0"/>
    </xf>
    <xf numFmtId="0" fontId="0" fillId="23" borderId="0" xfId="0" applyFill="1"/>
    <xf numFmtId="0" fontId="22" fillId="3" borderId="0" xfId="0" applyFont="1" applyFill="1" applyAlignment="1">
      <alignment horizontal="center"/>
    </xf>
    <xf numFmtId="0" fontId="3" fillId="6" borderId="16" xfId="0" applyFont="1" applyFill="1" applyBorder="1" applyAlignment="1" applyProtection="1">
      <alignment horizontal="center" vertical="center"/>
      <protection locked="0"/>
    </xf>
    <xf numFmtId="0" fontId="3" fillId="17" borderId="22" xfId="0" applyFont="1" applyFill="1" applyBorder="1" applyAlignment="1" applyProtection="1">
      <alignment horizontal="center" vertical="center"/>
      <protection locked="0"/>
    </xf>
    <xf numFmtId="0" fontId="5" fillId="17" borderId="20" xfId="0" applyFont="1" applyFill="1" applyBorder="1" applyAlignment="1" applyProtection="1">
      <alignment horizontal="center" vertical="center"/>
      <protection locked="0"/>
    </xf>
    <xf numFmtId="0" fontId="4" fillId="11" borderId="18" xfId="0" applyFont="1" applyFill="1" applyBorder="1" applyAlignment="1" applyProtection="1">
      <alignment horizontal="center" vertical="center"/>
      <protection locked="0"/>
    </xf>
    <xf numFmtId="0" fontId="4" fillId="10" borderId="22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14" borderId="18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3" fillId="22" borderId="15" xfId="0" applyFont="1" applyFill="1" applyBorder="1" applyAlignment="1" applyProtection="1">
      <alignment horizontal="center"/>
      <protection locked="0"/>
    </xf>
    <xf numFmtId="0" fontId="3" fillId="10" borderId="22" xfId="0" applyFont="1" applyFill="1" applyBorder="1" applyAlignment="1" applyProtection="1">
      <alignment horizontal="center" vertical="center"/>
      <protection locked="0"/>
    </xf>
    <xf numFmtId="0" fontId="19" fillId="5" borderId="16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4" fillId="10" borderId="19" xfId="0" applyFont="1" applyFill="1" applyBorder="1" applyAlignment="1" applyProtection="1">
      <alignment horizontal="center" vertical="center"/>
      <protection locked="0"/>
    </xf>
    <xf numFmtId="0" fontId="5" fillId="22" borderId="20" xfId="0" applyFont="1" applyFill="1" applyBorder="1" applyAlignment="1" applyProtection="1">
      <alignment horizontal="center" vertical="center"/>
      <protection locked="0"/>
    </xf>
    <xf numFmtId="0" fontId="9" fillId="7" borderId="19" xfId="0" applyFont="1" applyFill="1" applyBorder="1" applyAlignment="1" applyProtection="1">
      <alignment horizontal="center" vertical="center"/>
      <protection locked="0"/>
    </xf>
    <xf numFmtId="0" fontId="3" fillId="22" borderId="22" xfId="0" applyFont="1" applyFill="1" applyBorder="1" applyAlignment="1" applyProtection="1">
      <alignment horizontal="center" vertical="center"/>
      <protection locked="0"/>
    </xf>
    <xf numFmtId="0" fontId="3" fillId="22" borderId="17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10" borderId="22" xfId="0" applyFont="1" applyFill="1" applyBorder="1" applyAlignment="1">
      <alignment horizontal="center" vertical="center"/>
    </xf>
    <xf numFmtId="0" fontId="3" fillId="22" borderId="22" xfId="0" applyFont="1" applyFill="1" applyBorder="1" applyAlignment="1" applyProtection="1">
      <alignment horizontal="center"/>
      <protection locked="0"/>
    </xf>
    <xf numFmtId="0" fontId="5" fillId="17" borderId="21" xfId="0" applyFont="1" applyFill="1" applyBorder="1" applyAlignment="1" applyProtection="1">
      <alignment horizontal="center" vertical="center"/>
      <protection locked="0"/>
    </xf>
    <xf numFmtId="0" fontId="5" fillId="22" borderId="22" xfId="0" applyFont="1" applyFill="1" applyBorder="1" applyAlignment="1" applyProtection="1">
      <alignment horizontal="center"/>
      <protection locked="0"/>
    </xf>
    <xf numFmtId="0" fontId="5" fillId="22" borderId="17" xfId="0" applyFont="1" applyFill="1" applyBorder="1" applyAlignment="1" applyProtection="1">
      <alignment horizontal="center"/>
      <protection locked="0"/>
    </xf>
    <xf numFmtId="0" fontId="5" fillId="17" borderId="17" xfId="0" applyFont="1" applyFill="1" applyBorder="1" applyAlignment="1" applyProtection="1">
      <alignment horizontal="center" vertical="center"/>
      <protection locked="0"/>
    </xf>
    <xf numFmtId="0" fontId="4" fillId="12" borderId="18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11" borderId="21" xfId="0" applyFont="1" applyFill="1" applyBorder="1" applyAlignment="1" applyProtection="1">
      <alignment horizontal="center" vertical="center"/>
      <protection locked="0"/>
    </xf>
    <xf numFmtId="0" fontId="3" fillId="11" borderId="17" xfId="0" applyFont="1" applyFill="1" applyBorder="1" applyAlignment="1" applyProtection="1">
      <alignment horizontal="center" vertical="center"/>
      <protection locked="0"/>
    </xf>
    <xf numFmtId="0" fontId="5" fillId="8" borderId="21" xfId="0" applyFont="1" applyFill="1" applyBorder="1" applyAlignment="1" applyProtection="1">
      <alignment horizontal="center" vertical="center"/>
      <protection locked="0"/>
    </xf>
    <xf numFmtId="0" fontId="5" fillId="8" borderId="17" xfId="0" applyFont="1" applyFill="1" applyBorder="1" applyAlignment="1" applyProtection="1">
      <alignment horizontal="center" vertical="center"/>
      <protection locked="0"/>
    </xf>
    <xf numFmtId="0" fontId="3" fillId="14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22" borderId="15" xfId="0" applyFont="1" applyFill="1" applyBorder="1" applyAlignment="1" applyProtection="1">
      <alignment horizontal="center" vertical="center"/>
      <protection locked="0"/>
    </xf>
    <xf numFmtId="0" fontId="14" fillId="19" borderId="19" xfId="0" applyFont="1" applyFill="1" applyBorder="1" applyAlignment="1" applyProtection="1">
      <alignment horizontal="right" vertical="center"/>
      <protection locked="0"/>
    </xf>
    <xf numFmtId="0" fontId="3" fillId="22" borderId="16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4" fillId="11" borderId="20" xfId="0" applyFont="1" applyFill="1" applyBorder="1" applyAlignment="1" applyProtection="1">
      <alignment horizontal="center" vertical="center"/>
      <protection locked="0"/>
    </xf>
    <xf numFmtId="0" fontId="21" fillId="7" borderId="19" xfId="0" applyFont="1" applyFill="1" applyBorder="1" applyAlignment="1" applyProtection="1">
      <alignment horizontal="center" vertical="center"/>
      <protection locked="0"/>
    </xf>
    <xf numFmtId="0" fontId="9" fillId="13" borderId="17" xfId="0" applyFont="1" applyFill="1" applyBorder="1" applyAlignment="1" applyProtection="1">
      <alignment horizontal="center" vertical="center"/>
      <protection locked="0"/>
    </xf>
    <xf numFmtId="0" fontId="3" fillId="22" borderId="21" xfId="0" applyFont="1" applyFill="1" applyBorder="1" applyAlignment="1" applyProtection="1">
      <alignment horizontal="center" vertical="center"/>
      <protection locked="0"/>
    </xf>
    <xf numFmtId="0" fontId="4" fillId="11" borderId="15" xfId="0" applyFont="1" applyFill="1" applyBorder="1" applyAlignment="1">
      <alignment horizontal="center" vertical="center"/>
    </xf>
    <xf numFmtId="0" fontId="21" fillId="7" borderId="20" xfId="0" applyFont="1" applyFill="1" applyBorder="1" applyAlignment="1" applyProtection="1">
      <alignment horizontal="center" vertical="center"/>
      <protection locked="0"/>
    </xf>
    <xf numFmtId="0" fontId="3" fillId="15" borderId="18" xfId="0" applyFont="1" applyFill="1" applyBorder="1" applyAlignment="1" applyProtection="1">
      <alignment horizontal="center" vertical="center"/>
      <protection locked="0"/>
    </xf>
    <xf numFmtId="0" fontId="9" fillId="13" borderId="20" xfId="0" applyFont="1" applyFill="1" applyBorder="1" applyAlignment="1" applyProtection="1">
      <alignment horizontal="center" vertical="center"/>
      <protection locked="0"/>
    </xf>
    <xf numFmtId="0" fontId="3" fillId="8" borderId="18" xfId="0" applyFont="1" applyFill="1" applyBorder="1" applyAlignment="1" applyProtection="1">
      <alignment horizontal="center" vertical="center"/>
      <protection locked="0"/>
    </xf>
    <xf numFmtId="0" fontId="3" fillId="15" borderId="19" xfId="0" applyFont="1" applyFill="1" applyBorder="1" applyAlignment="1" applyProtection="1">
      <alignment horizontal="center" vertical="center"/>
      <protection locked="0"/>
    </xf>
    <xf numFmtId="0" fontId="4" fillId="11" borderId="18" xfId="0" applyFont="1" applyFill="1" applyBorder="1" applyAlignment="1">
      <alignment horizontal="center" vertical="center"/>
    </xf>
    <xf numFmtId="0" fontId="19" fillId="8" borderId="33" xfId="0" applyFont="1" applyFill="1" applyBorder="1" applyAlignment="1" applyProtection="1">
      <alignment horizontal="center" vertical="center"/>
      <protection locked="0"/>
    </xf>
    <xf numFmtId="0" fontId="20" fillId="18" borderId="0" xfId="0" applyFont="1" applyFill="1" applyAlignment="1">
      <alignment horizontal="center" vertical="center"/>
    </xf>
    <xf numFmtId="0" fontId="19" fillId="8" borderId="34" xfId="0" applyFont="1" applyFill="1" applyBorder="1" applyAlignment="1" applyProtection="1">
      <alignment horizontal="center" vertical="center"/>
      <protection locked="0"/>
    </xf>
    <xf numFmtId="0" fontId="3" fillId="15" borderId="34" xfId="0" applyFont="1" applyFill="1" applyBorder="1" applyAlignment="1" applyProtection="1">
      <alignment horizontal="center" vertical="center"/>
      <protection locked="0"/>
    </xf>
    <xf numFmtId="0" fontId="4" fillId="8" borderId="34" xfId="0" applyFont="1" applyFill="1" applyBorder="1" applyAlignment="1" applyProtection="1">
      <alignment horizontal="center" vertical="center"/>
      <protection locked="0"/>
    </xf>
    <xf numFmtId="0" fontId="19" fillId="8" borderId="34" xfId="0" applyFont="1" applyFill="1" applyBorder="1" applyAlignment="1">
      <alignment horizontal="center" vertical="center"/>
    </xf>
    <xf numFmtId="0" fontId="16" fillId="15" borderId="34" xfId="0" applyFont="1" applyFill="1" applyBorder="1"/>
    <xf numFmtId="0" fontId="19" fillId="8" borderId="35" xfId="0" applyFont="1" applyFill="1" applyBorder="1" applyAlignment="1">
      <alignment horizontal="center" vertical="center"/>
    </xf>
    <xf numFmtId="0" fontId="5" fillId="15" borderId="34" xfId="0" applyFont="1" applyFill="1" applyBorder="1" applyAlignment="1">
      <alignment horizontal="center"/>
    </xf>
    <xf numFmtId="0" fontId="19" fillId="8" borderId="36" xfId="0" applyFont="1" applyFill="1" applyBorder="1" applyAlignment="1" applyProtection="1">
      <alignment horizontal="center" vertical="center"/>
      <protection locked="0"/>
    </xf>
    <xf numFmtId="0" fontId="3" fillId="15" borderId="34" xfId="0" applyFont="1" applyFill="1" applyBorder="1"/>
    <xf numFmtId="0" fontId="3" fillId="15" borderId="35" xfId="0" applyFont="1" applyFill="1" applyBorder="1" applyAlignment="1" applyProtection="1">
      <alignment horizontal="center" vertical="center"/>
      <protection locked="0"/>
    </xf>
    <xf numFmtId="0" fontId="5" fillId="15" borderId="17" xfId="0" applyFont="1" applyFill="1" applyBorder="1" applyAlignment="1">
      <alignment horizontal="center"/>
    </xf>
    <xf numFmtId="0" fontId="9" fillId="13" borderId="21" xfId="0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/>
    <xf numFmtId="0" fontId="5" fillId="8" borderId="0" xfId="0" applyFont="1" applyFill="1" applyAlignment="1">
      <alignment horizontal="center" vertical="center"/>
    </xf>
    <xf numFmtId="0" fontId="9" fillId="7" borderId="17" xfId="0" applyFont="1" applyFill="1" applyBorder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9" fillId="13" borderId="0" xfId="0" applyFont="1" applyFill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9" fillId="7" borderId="21" xfId="0" applyFont="1" applyFill="1" applyBorder="1" applyAlignment="1" applyProtection="1">
      <alignment horizontal="center" vertical="center"/>
      <protection locked="0"/>
    </xf>
    <xf numFmtId="0" fontId="5" fillId="8" borderId="15" xfId="0" applyFont="1" applyFill="1" applyBorder="1" applyAlignment="1" applyProtection="1">
      <alignment horizontal="center" vertical="center"/>
      <protection locked="0"/>
    </xf>
    <xf numFmtId="0" fontId="3" fillId="15" borderId="15" xfId="0" applyFont="1" applyFill="1" applyBorder="1" applyAlignment="1" applyProtection="1">
      <alignment horizontal="center" vertical="center"/>
      <protection locked="0"/>
    </xf>
    <xf numFmtId="0" fontId="3" fillId="10" borderId="18" xfId="0" applyFont="1" applyFill="1" applyBorder="1" applyAlignment="1">
      <alignment horizontal="center" vertical="center"/>
    </xf>
    <xf numFmtId="0" fontId="0" fillId="2" borderId="19" xfId="0" applyFill="1" applyBorder="1"/>
    <xf numFmtId="0" fontId="3" fillId="11" borderId="0" xfId="0" applyFont="1" applyFill="1" applyAlignment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3" fillId="10" borderId="15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/>
    <xf numFmtId="2" fontId="0" fillId="0" borderId="0" xfId="0" applyNumberFormat="1" applyAlignment="1">
      <alignment horizontal="center"/>
    </xf>
    <xf numFmtId="14" fontId="0" fillId="24" borderId="0" xfId="0" applyNumberFormat="1" applyFill="1" applyProtection="1">
      <protection locked="0"/>
    </xf>
    <xf numFmtId="0" fontId="1" fillId="25" borderId="0" xfId="0" applyFont="1" applyFill="1"/>
    <xf numFmtId="0" fontId="6" fillId="26" borderId="0" xfId="0" applyFont="1" applyFill="1" applyProtection="1">
      <protection locked="0"/>
    </xf>
    <xf numFmtId="0" fontId="7" fillId="26" borderId="0" xfId="0" applyFont="1" applyFill="1"/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22" xfId="0" applyBorder="1"/>
    <xf numFmtId="0" fontId="5" fillId="12" borderId="0" xfId="0" applyFont="1" applyFill="1" applyAlignment="1" applyProtection="1">
      <alignment horizontal="center" vertical="center"/>
      <protection locked="0"/>
    </xf>
    <xf numFmtId="0" fontId="5" fillId="11" borderId="21" xfId="0" applyFont="1" applyFill="1" applyBorder="1" applyAlignment="1" applyProtection="1">
      <alignment horizontal="center" vertical="center"/>
      <protection locked="0"/>
    </xf>
    <xf numFmtId="0" fontId="5" fillId="10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1" fillId="27" borderId="0" xfId="0" applyFont="1" applyFill="1" applyAlignment="1">
      <alignment horizontal="center"/>
    </xf>
    <xf numFmtId="0" fontId="3" fillId="27" borderId="15" xfId="0" applyFont="1" applyFill="1" applyBorder="1" applyAlignment="1" applyProtection="1">
      <alignment horizontal="center" vertical="center"/>
      <protection locked="0"/>
    </xf>
    <xf numFmtId="0" fontId="5" fillId="27" borderId="15" xfId="0" applyFont="1" applyFill="1" applyBorder="1" applyAlignment="1" applyProtection="1">
      <alignment horizontal="center"/>
      <protection locked="0"/>
    </xf>
    <xf numFmtId="0" fontId="3" fillId="27" borderId="15" xfId="0" applyFont="1" applyFill="1" applyBorder="1" applyAlignment="1" applyProtection="1">
      <alignment horizontal="center"/>
      <protection locked="0"/>
    </xf>
    <xf numFmtId="0" fontId="5" fillId="27" borderId="0" xfId="0" applyFont="1" applyFill="1" applyAlignment="1" applyProtection="1">
      <alignment horizontal="center" vertical="center"/>
      <protection locked="0"/>
    </xf>
    <xf numFmtId="0" fontId="3" fillId="27" borderId="0" xfId="0" applyFont="1" applyFill="1" applyAlignment="1" applyProtection="1">
      <alignment horizontal="center" vertical="center"/>
      <protection locked="0"/>
    </xf>
    <xf numFmtId="0" fontId="5" fillId="15" borderId="20" xfId="0" applyFont="1" applyFill="1" applyBorder="1" applyAlignment="1">
      <alignment horizontal="center"/>
    </xf>
    <xf numFmtId="0" fontId="13" fillId="0" borderId="20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3" fillId="2" borderId="21" xfId="0" applyFont="1" applyFill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13" fillId="0" borderId="21" xfId="0" applyFont="1" applyBorder="1" applyAlignment="1">
      <alignment horizontal="left"/>
    </xf>
    <xf numFmtId="0" fontId="5" fillId="17" borderId="15" xfId="0" applyFont="1" applyFill="1" applyBorder="1" applyAlignment="1" applyProtection="1">
      <alignment horizontal="center" vertical="center"/>
      <protection locked="0"/>
    </xf>
    <xf numFmtId="0" fontId="3" fillId="27" borderId="0" xfId="0" applyFont="1" applyFill="1" applyAlignment="1" applyProtection="1">
      <alignment horizontal="center"/>
      <protection locked="0"/>
    </xf>
    <xf numFmtId="0" fontId="16" fillId="15" borderId="0" xfId="0" applyFont="1" applyFill="1"/>
    <xf numFmtId="0" fontId="3" fillId="11" borderId="15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/>
    <xf numFmtId="0" fontId="21" fillId="7" borderId="21" xfId="0" applyFont="1" applyFill="1" applyBorder="1" applyAlignment="1" applyProtection="1">
      <alignment horizontal="center" vertical="center"/>
      <protection locked="0"/>
    </xf>
    <xf numFmtId="0" fontId="5" fillId="8" borderId="20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3" fillId="11" borderId="15" xfId="0" applyFont="1" applyFill="1" applyBorder="1" applyAlignment="1">
      <alignment horizontal="center" vertical="center"/>
    </xf>
    <xf numFmtId="0" fontId="5" fillId="14" borderId="18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3" fillId="14" borderId="15" xfId="0" applyFont="1" applyFill="1" applyBorder="1" applyAlignment="1" applyProtection="1">
      <alignment horizontal="center" vertical="center"/>
      <protection locked="0"/>
    </xf>
    <xf numFmtId="0" fontId="3" fillId="17" borderId="16" xfId="0" applyFont="1" applyFill="1" applyBorder="1" applyAlignment="1" applyProtection="1">
      <alignment horizontal="center" vertical="center"/>
      <protection locked="0"/>
    </xf>
    <xf numFmtId="0" fontId="5" fillId="27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14" fillId="0" borderId="18" xfId="0" applyFont="1" applyBorder="1" applyAlignment="1" applyProtection="1">
      <alignment horizontal="right" vertical="center"/>
      <protection locked="0"/>
    </xf>
    <xf numFmtId="0" fontId="13" fillId="0" borderId="18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/>
    <xf numFmtId="0" fontId="3" fillId="0" borderId="0" xfId="0" applyFont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13" fillId="2" borderId="21" xfId="0" applyFont="1" applyFill="1" applyBorder="1" applyAlignment="1">
      <alignment horizontal="left"/>
    </xf>
    <xf numFmtId="0" fontId="3" fillId="10" borderId="0" xfId="0" applyFont="1" applyFill="1" applyBorder="1" applyAlignment="1" applyProtection="1">
      <alignment horizontal="center" vertical="center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3" fillId="27" borderId="0" xfId="0" applyFont="1" applyFill="1" applyBorder="1" applyAlignment="1" applyProtection="1">
      <alignment horizontal="center" vertical="center"/>
      <protection locked="0"/>
    </xf>
    <xf numFmtId="0" fontId="5" fillId="14" borderId="21" xfId="0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Border="1" applyAlignment="1" applyProtection="1">
      <alignment horizontal="center" vertical="center"/>
      <protection locked="0"/>
    </xf>
    <xf numFmtId="0" fontId="11" fillId="18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12" borderId="0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/>
    </xf>
    <xf numFmtId="0" fontId="3" fillId="11" borderId="0" xfId="0" applyFont="1" applyFill="1" applyBorder="1" applyAlignment="1" applyProtection="1">
      <alignment horizontal="center" vertical="center"/>
      <protection locked="0"/>
    </xf>
    <xf numFmtId="0" fontId="3" fillId="27" borderId="22" xfId="0" applyFont="1" applyFill="1" applyBorder="1" applyAlignment="1" applyProtection="1">
      <alignment horizontal="center"/>
      <protection locked="0"/>
    </xf>
    <xf numFmtId="0" fontId="3" fillId="10" borderId="17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0" fontId="5" fillId="27" borderId="22" xfId="0" applyFont="1" applyFill="1" applyBorder="1" applyAlignment="1" applyProtection="1">
      <alignment horizontal="center"/>
      <protection locked="0"/>
    </xf>
    <xf numFmtId="0" fontId="5" fillId="27" borderId="16" xfId="0" applyFont="1" applyFill="1" applyBorder="1" applyAlignment="1" applyProtection="1">
      <alignment horizont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5" fillId="17" borderId="21" xfId="0" applyFont="1" applyFill="1" applyBorder="1" applyAlignment="1" applyProtection="1">
      <alignment horizontal="center"/>
      <protection locked="0"/>
    </xf>
    <xf numFmtId="0" fontId="5" fillId="17" borderId="17" xfId="0" applyFont="1" applyFill="1" applyBorder="1" applyAlignment="1" applyProtection="1">
      <alignment horizontal="center"/>
      <protection locked="0"/>
    </xf>
    <xf numFmtId="0" fontId="3" fillId="15" borderId="17" xfId="0" applyFont="1" applyFill="1" applyBorder="1"/>
    <xf numFmtId="0" fontId="13" fillId="19" borderId="20" xfId="0" applyFont="1" applyFill="1" applyBorder="1" applyAlignment="1" applyProtection="1">
      <alignment horizontal="left"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5" fillId="19" borderId="21" xfId="0" applyFont="1" applyFill="1" applyBorder="1" applyAlignment="1" applyProtection="1">
      <alignment horizontal="center" vertical="center"/>
      <protection locked="0"/>
    </xf>
    <xf numFmtId="0" fontId="0" fillId="19" borderId="21" xfId="0" applyFill="1" applyBorder="1"/>
    <xf numFmtId="0" fontId="0" fillId="0" borderId="0" xfId="0" applyFill="1" applyBorder="1" applyAlignment="1">
      <alignment horizontal="center"/>
    </xf>
    <xf numFmtId="0" fontId="3" fillId="27" borderId="22" xfId="0" applyFont="1" applyFill="1" applyBorder="1" applyAlignment="1" applyProtection="1">
      <alignment horizontal="center" vertical="center"/>
      <protection locked="0"/>
    </xf>
    <xf numFmtId="0" fontId="3" fillId="27" borderId="16" xfId="0" applyFont="1" applyFill="1" applyBorder="1" applyAlignment="1" applyProtection="1">
      <alignment horizontal="center" vertical="center"/>
      <protection locked="0"/>
    </xf>
    <xf numFmtId="0" fontId="3" fillId="15" borderId="21" xfId="0" applyFont="1" applyFill="1" applyBorder="1"/>
    <xf numFmtId="0" fontId="13" fillId="0" borderId="20" xfId="0" applyFont="1" applyBorder="1" applyAlignment="1" applyProtection="1">
      <alignment horizontal="left" vertical="center"/>
      <protection locked="0"/>
    </xf>
    <xf numFmtId="0" fontId="9" fillId="7" borderId="22" xfId="0" applyFont="1" applyFill="1" applyBorder="1" applyAlignment="1" applyProtection="1">
      <alignment horizontal="center" vertical="center"/>
      <protection locked="0"/>
    </xf>
    <xf numFmtId="0" fontId="5" fillId="11" borderId="20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>
      <alignment horizontal="right"/>
    </xf>
    <xf numFmtId="0" fontId="5" fillId="27" borderId="22" xfId="0" applyFont="1" applyFill="1" applyBorder="1" applyAlignment="1" applyProtection="1">
      <alignment horizontal="center" vertical="center"/>
      <protection locked="0"/>
    </xf>
    <xf numFmtId="0" fontId="5" fillId="27" borderId="16" xfId="0" applyFont="1" applyFill="1" applyBorder="1" applyAlignment="1" applyProtection="1">
      <alignment horizontal="center" vertical="center"/>
      <protection locked="0"/>
    </xf>
    <xf numFmtId="0" fontId="3" fillId="11" borderId="19" xfId="0" applyFont="1" applyFill="1" applyBorder="1" applyAlignment="1" applyProtection="1">
      <alignment horizontal="center" vertical="center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66FF"/>
      <color rgb="FFFFFFC1"/>
      <color rgb="FFFFB7DB"/>
      <color rgb="FF00FF00"/>
      <color rgb="FF800000"/>
      <color rgb="FF008080"/>
      <color rgb="FF0000FF"/>
      <color rgb="FFCE4300"/>
      <color rgb="FF333333"/>
      <color rgb="FF00A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zoomScale="112" zoomScaleNormal="112" workbookViewId="0">
      <selection activeCell="L1" sqref="L1"/>
    </sheetView>
  </sheetViews>
  <sheetFormatPr defaultRowHeight="15" x14ac:dyDescent="0.25"/>
  <cols>
    <col min="1" max="1" width="2.42578125" style="1" bestFit="1" customWidth="1"/>
    <col min="2" max="13" width="9.28515625" customWidth="1"/>
    <col min="14" max="14" width="11.140625" customWidth="1"/>
    <col min="15" max="16" width="4.85546875" customWidth="1"/>
    <col min="17" max="23" width="4.5703125" style="2" customWidth="1"/>
    <col min="24" max="24" width="5.5703125" style="2" bestFit="1" customWidth="1"/>
    <col min="25" max="29" width="4.5703125" style="2" customWidth="1"/>
    <col min="30" max="30" width="5.5703125" style="2" bestFit="1" customWidth="1"/>
    <col min="31" max="32" width="4.5703125" style="2" customWidth="1"/>
  </cols>
  <sheetData>
    <row r="1" spans="1:33" x14ac:dyDescent="0.25">
      <c r="B1" s="358" t="s">
        <v>106</v>
      </c>
      <c r="C1" s="358"/>
      <c r="D1" s="359" t="s">
        <v>443</v>
      </c>
      <c r="E1" s="360"/>
      <c r="L1" s="357" t="s">
        <v>491</v>
      </c>
    </row>
    <row r="2" spans="1:33" ht="8.4499999999999993" customHeight="1" x14ac:dyDescent="0.25">
      <c r="B2" s="1"/>
      <c r="C2" s="1"/>
    </row>
    <row r="3" spans="1:33" x14ac:dyDescent="0.25">
      <c r="B3" t="s">
        <v>65</v>
      </c>
    </row>
    <row r="4" spans="1:33" ht="8.4499999999999993" customHeight="1" thickBot="1" x14ac:dyDescent="0.3"/>
    <row r="5" spans="1:33" ht="15.75" thickBot="1" x14ac:dyDescent="0.3">
      <c r="A5" s="3"/>
      <c r="B5" s="254">
        <v>1</v>
      </c>
      <c r="C5" s="255"/>
      <c r="D5" s="255"/>
      <c r="E5" s="256"/>
      <c r="F5" s="254" t="s">
        <v>4</v>
      </c>
      <c r="G5" s="255"/>
      <c r="H5" s="255"/>
      <c r="I5" s="256" t="s">
        <v>5</v>
      </c>
      <c r="J5" s="254" t="s">
        <v>6</v>
      </c>
      <c r="K5" s="255"/>
      <c r="L5" s="255"/>
      <c r="M5" s="256" t="s">
        <v>7</v>
      </c>
      <c r="O5" s="1" t="s">
        <v>29</v>
      </c>
      <c r="P5" s="45" t="s">
        <v>134</v>
      </c>
      <c r="Q5" s="47" t="s">
        <v>117</v>
      </c>
      <c r="R5" s="49" t="s">
        <v>15</v>
      </c>
      <c r="S5" s="48" t="s">
        <v>16</v>
      </c>
      <c r="T5" s="46" t="s">
        <v>17</v>
      </c>
      <c r="U5" s="77" t="s">
        <v>18</v>
      </c>
      <c r="V5" s="50" t="s">
        <v>0</v>
      </c>
      <c r="W5" s="51" t="s">
        <v>446</v>
      </c>
      <c r="X5" s="61" t="s">
        <v>97</v>
      </c>
      <c r="Y5" s="52" t="s">
        <v>268</v>
      </c>
      <c r="Z5" s="53" t="s">
        <v>24</v>
      </c>
      <c r="AA5" s="54" t="s">
        <v>25</v>
      </c>
      <c r="AB5" s="373" t="s">
        <v>464</v>
      </c>
      <c r="AC5" s="55" t="s">
        <v>461</v>
      </c>
      <c r="AD5" s="56" t="s">
        <v>226</v>
      </c>
    </row>
    <row r="6" spans="1:33" x14ac:dyDescent="0.25">
      <c r="A6" s="93" t="s">
        <v>8</v>
      </c>
      <c r="B6" s="362"/>
      <c r="C6" s="374" t="s">
        <v>465</v>
      </c>
      <c r="D6" s="29"/>
      <c r="E6" s="361"/>
      <c r="F6" s="369" t="s">
        <v>45</v>
      </c>
      <c r="G6" s="29"/>
      <c r="H6" s="29"/>
      <c r="I6" s="376" t="s">
        <v>473</v>
      </c>
      <c r="J6" s="276" t="s">
        <v>160</v>
      </c>
      <c r="K6" s="29"/>
      <c r="L6" s="29"/>
      <c r="M6" s="398" t="s">
        <v>160</v>
      </c>
      <c r="O6" s="1" t="s">
        <v>8</v>
      </c>
      <c r="P6" s="2">
        <f>COUNTIF($B$6:$M$14,"*(MA)*")+0.5*COUNTIF($B$6:$M$14,"*(½MA)*")</f>
        <v>1</v>
      </c>
      <c r="Q6" s="2">
        <f>COUNTIF($B$6:$M$14,"*(MH)*")+0.5*COUNTIF($B$6:$M$14,"*(½MH)*")</f>
        <v>0.5</v>
      </c>
      <c r="R6" s="2">
        <f>COUNTIF($B$6:$M$14,"*(PH)*")+0.5*COUNTIF($B$6:$M$14,"*(½PH)*")</f>
        <v>4</v>
      </c>
      <c r="S6" s="2">
        <f>COUNTIF($B$6:$M$14,"*(TH)*")+0.5*COUNTIF($B$6:$M$14,"*(½TH)*")</f>
        <v>4</v>
      </c>
      <c r="T6" s="2">
        <f>COUNTIF($B$6:$M$14,"*(TJ)*")+0.5*COUNTIF($B$6:$M$14,"*(½TJ)*")</f>
        <v>4</v>
      </c>
      <c r="U6" s="2">
        <f>COUNTIF($B$6:$M$14,"*(EL)*")+0.5*COUNTIF($B$6:$M$14,"*(½EL)*")</f>
        <v>2</v>
      </c>
      <c r="V6" s="2">
        <f>COUNTIF($B$6:$M$14,"*(LL)*")+0.5*COUNTIF($B$6:$M$14,"*(½LL)*")</f>
        <v>0</v>
      </c>
      <c r="W6" s="2">
        <f>COUNTIF($B$6:$M$14,"*(SEP)*")+0.5*COUNTIF($B$6:$M$14,"*(½SEP)*")</f>
        <v>3</v>
      </c>
      <c r="X6" s="2">
        <f>COUNTIF($B$6:$M$14,"*(MR)*")+0.5*COUNTIF($B$6:$M$14,"*(½MR)*")</f>
        <v>4</v>
      </c>
      <c r="Y6" s="2">
        <f>COUNTIF($B$6:$M$14,"*(PV)*")+0.5*COUNTIF($B$6:$M$14,"*(½PV)*")</f>
        <v>4.5</v>
      </c>
      <c r="Z6" s="2">
        <f>COUNTIF($B$6:$M$14,"*(JS)*")+0.5*COUNTIF($B$6:$M$14,"*(½JS)*")</f>
        <v>1</v>
      </c>
      <c r="AA6" s="2">
        <f>COUNTIF($B$6:$M$14,"*(KS)*")+0.5*COUNTIF($B$6:$M$14,"*(½KS)*")</f>
        <v>0</v>
      </c>
      <c r="AB6" s="2">
        <f>COUNTIF($B$6:$M$14,"*(JL)*")+0.5*COUNTIF($B$6:$M$14,"*(½JL)*")</f>
        <v>3</v>
      </c>
      <c r="AC6" s="2">
        <f>COUNTIF($B$6:$M$14,"*(EH)*")+0.5*COUNTIF($B$6:$M$14,"*(½EH)*")</f>
        <v>0</v>
      </c>
      <c r="AD6" s="2">
        <f>COUNTIF($B$6:$M$14,"*(JK)*")+0.5*COUNTIF($B$6:$M$14,"*(½JK)*")</f>
        <v>3.5</v>
      </c>
      <c r="AE6" s="2">
        <f>COUNTIF($B$6:$M$14,"*(TP)*")+0.5*COUNTIF($B$6:$M$14,"*(½TP)*")</f>
        <v>0</v>
      </c>
    </row>
    <row r="7" spans="1:33" x14ac:dyDescent="0.25">
      <c r="A7" s="42"/>
      <c r="B7" s="108"/>
      <c r="C7" s="59" t="s">
        <v>199</v>
      </c>
      <c r="E7" s="40"/>
      <c r="F7" s="105" t="s">
        <v>156</v>
      </c>
      <c r="I7" s="117" t="s">
        <v>45</v>
      </c>
      <c r="J7" s="107" t="s">
        <v>233</v>
      </c>
      <c r="M7" s="109" t="s">
        <v>233</v>
      </c>
      <c r="O7" s="1" t="s">
        <v>9</v>
      </c>
      <c r="P7" s="2">
        <f>COUNTIF($B$15:$M$24,"*(MA)*")+0.5*COUNTIF($B$15:$M$24,"*(½MA)*")</f>
        <v>1</v>
      </c>
      <c r="Q7" s="2">
        <f>COUNTIF($B$15:$M$24,"*(MH)*")+0.5*COUNTIF($B$15:$M$24,"*(½MH)*")</f>
        <v>0.5</v>
      </c>
      <c r="R7" s="2">
        <f>COUNTIF($B$15:$M$24,"*(PH)*")+0.5*COUNTIF($B$15:$M$24,"*(½PH)*")</f>
        <v>5.5</v>
      </c>
      <c r="S7" s="2">
        <f>COUNTIF($B$15:$M$24,"*(TH)*")+0.5*COUNTIF($B$15:$M$24,"*(½TH)*")</f>
        <v>0</v>
      </c>
      <c r="T7" s="2">
        <f>COUNTIF($B$15:$M$24,"*(TJ)*")+0.5*COUNTIF($B$15:$M$24,"*(½TJ)*")</f>
        <v>3</v>
      </c>
      <c r="U7" s="2">
        <f>COUNTIF($B$15:$M$24,"*(EL)*")+0.5*COUNTIF($B$15:$M$24,"*(½EL)*")</f>
        <v>2</v>
      </c>
      <c r="V7" s="2">
        <f>COUNTIF($B$15:$M$24,"*(LL)*")+0.5*COUNTIF($B$15:$M$24,"*(½LL)*")</f>
        <v>0</v>
      </c>
      <c r="W7" s="2">
        <f>COUNTIF($B$15:$M$24,"*(SEP)*")+0.5*COUNTIF($B$15:$M$24,"*(½SEP)*")</f>
        <v>3</v>
      </c>
      <c r="X7" s="2">
        <f>COUNTIF($B$15:$M$24,"*(MR)*")+0.5*COUNTIF($B$15:$M$24,"*(½MR)*")</f>
        <v>3</v>
      </c>
      <c r="Y7" s="2">
        <f>COUNTIF($B$15:$M$24,"*(PV)*")+0.5*COUNTIF($B$15:$M$24,"*(½PV)*")</f>
        <v>3.5</v>
      </c>
      <c r="Z7" s="2">
        <f>COUNTIF($B$15:$M$24,"*(JS)*")+0.5*COUNTIF($B$15:$M$24,"*(½JS)*")</f>
        <v>1</v>
      </c>
      <c r="AA7" s="2">
        <f>COUNTIF($B$15:$M$24,"*(KS)*")+0.5*COUNTIF($B$15:$M$24,"*(½KS)*")</f>
        <v>0</v>
      </c>
      <c r="AB7" s="2">
        <f>COUNTIF($B$15:$M$24,"*(JL)*")+0.5*COUNTIF($B$15:$M$24,"*(½JL)*")</f>
        <v>3.5</v>
      </c>
      <c r="AC7" s="2">
        <f>COUNTIF($B$15:$M$24,"*(EH)*")+0.5*COUNTIF($B$15:$M$24,"*(½EH)*")</f>
        <v>1</v>
      </c>
      <c r="AD7" s="2">
        <f>COUNTIF($B$15:$M$24,"*(JK)*")+0.5*COUNTIF($B$15:$M$24,"*(½JK)*")</f>
        <v>3</v>
      </c>
      <c r="AE7" s="2">
        <f>COUNTIF($B$15:$M$24,"*(TP)*")+0.5*COUNTIF($B$15:$M$24,"*(½TP)*")</f>
        <v>0</v>
      </c>
    </row>
    <row r="8" spans="1:33" x14ac:dyDescent="0.25">
      <c r="A8" s="42"/>
      <c r="B8" s="108"/>
      <c r="C8" s="63" t="s">
        <v>141</v>
      </c>
      <c r="E8" s="40"/>
      <c r="F8" s="108"/>
      <c r="G8" s="71" t="s">
        <v>124</v>
      </c>
      <c r="J8" s="108"/>
      <c r="K8" s="387" t="s">
        <v>235</v>
      </c>
      <c r="M8" s="103"/>
      <c r="O8" s="1" t="s">
        <v>10</v>
      </c>
      <c r="P8" s="2">
        <f>COUNTIF($B$25:$M$34,"*(MA)*")+0.5*COUNTIF($B$25:$M$34,"*(½MA)*")</f>
        <v>0.5</v>
      </c>
      <c r="Q8" s="2">
        <f>COUNTIF($B$25:$M$34,"*(MH)*")+0.5*COUNTIF($B$25:$M$34,"*(½MH)*")</f>
        <v>1</v>
      </c>
      <c r="R8" s="2">
        <f>COUNTIF($B$25:$M$34,"*(PH)*")+0.5*COUNTIF($B$25:$M$34,"*(½PH)*")</f>
        <v>4.5</v>
      </c>
      <c r="S8" s="2">
        <f>COUNTIF($B$25:$M$34,"*(TH)*")+0.5*COUNTIF($B$25:$M$34,"*(½TH)*")</f>
        <v>3</v>
      </c>
      <c r="T8" s="2">
        <f>COUNTIF($B$25:$M$34,"*(TJ)*")+0.5*COUNTIF($B$25:$M$34,"*(½TJ)*")</f>
        <v>2.5</v>
      </c>
      <c r="U8" s="2">
        <f>COUNTIF($B$25:$M$34,"*(EL)*")+0.5*COUNTIF($B$25:$M$34,"*(½EL)*")</f>
        <v>1</v>
      </c>
      <c r="V8" s="2">
        <f>COUNTIF($B$25:$M$34,"*(LL)*")+0.5*COUNTIF($B$25:$M$34,"*(½LL)*")</f>
        <v>0</v>
      </c>
      <c r="W8" s="2">
        <f>COUNTIF($B$25:$M$34,"*(SEP)*")+0.5*COUNTIF($B$25:$M$34,"*(½SEP)*")</f>
        <v>3.5</v>
      </c>
      <c r="X8" s="2">
        <f>COUNTIF($B$25:$M$34,"*(MR)*")+0.5*COUNTIF($B$25:$M$34,"*(½MR)*")</f>
        <v>4</v>
      </c>
      <c r="Y8" s="2">
        <f>COUNTIF($B$25:$M$34,"*(PV)*")+0.5*COUNTIF($B$25:$M$34,"*(½PV)*")</f>
        <v>4</v>
      </c>
      <c r="Z8" s="2">
        <f>COUNTIF($B$25:$M$34,"*(JS)*")+0.5*COUNTIF($B$25:$M$34,"*(½JS)*")</f>
        <v>0</v>
      </c>
      <c r="AA8" s="2">
        <f>COUNTIF($B$25:$M$34,"*(KS)*")+0.5*COUNTIF($B$25:$M$34,"*(½KS)*")</f>
        <v>1</v>
      </c>
      <c r="AB8" s="2">
        <f>COUNTIF($B$25:$M$34,"*(JL)*")+0.5*COUNTIF($B$25:$M$34,"*(½JL)*")</f>
        <v>3</v>
      </c>
      <c r="AC8" s="2">
        <f>COUNTIF($B$25:$M$34,"*(EH)*")+0.5*COUNTIF($B$25:$M$34,"*(½EH)*")</f>
        <v>3.5</v>
      </c>
      <c r="AD8" s="2">
        <f>COUNTIF($B$25:$M$34,"*(JK)*")+0.5*COUNTIF($B$25:$M$34,"*(½JK)*")</f>
        <v>3</v>
      </c>
      <c r="AE8" s="2">
        <f>COUNTIF($B$25:$M$34,"*(TP)*")+0.5*COUNTIF($B$25:$M$34,"*(½TP)*")</f>
        <v>0</v>
      </c>
    </row>
    <row r="9" spans="1:33" x14ac:dyDescent="0.25">
      <c r="A9" s="42"/>
      <c r="B9" s="108"/>
      <c r="C9" s="176" t="s">
        <v>115</v>
      </c>
      <c r="E9" s="40"/>
      <c r="F9" s="108"/>
      <c r="G9" s="64" t="s">
        <v>42</v>
      </c>
      <c r="H9" s="68" t="s">
        <v>278</v>
      </c>
      <c r="J9" s="102"/>
      <c r="K9" s="64" t="s">
        <v>164</v>
      </c>
      <c r="L9" s="68" t="s">
        <v>301</v>
      </c>
      <c r="M9" s="103"/>
      <c r="O9" s="1" t="s">
        <v>11</v>
      </c>
      <c r="P9" s="2">
        <f>COUNTIF($B$35:$I$43,"*(MA)*")+0.5*COUNTIF($B$35:$I$43,"*(½MA)*")</f>
        <v>0</v>
      </c>
      <c r="Q9" s="2">
        <f>COUNTIF($B$35:$I$43,"*(MH)*")+0.5*COUNTIF($B$35:$I$43,"*(½MH)*")</f>
        <v>1</v>
      </c>
      <c r="R9" s="2">
        <f>COUNTIF($B$35:$I$43,"*(PH)*")+0.5*COUNTIF($B$35:$I$43,"*(½PH)*")</f>
        <v>3.5</v>
      </c>
      <c r="S9" s="2">
        <f>COUNTIF($B$35:$I$43,"*(TH)*")+0.5*COUNTIF($B$35:$I$43,"*(½TH)*")</f>
        <v>3</v>
      </c>
      <c r="T9" s="2">
        <f>COUNTIF($B$35:$I$43,"*(TJ)*")+0.5*COUNTIF($B$35:$I$43,"*(½TJ)*")</f>
        <v>3</v>
      </c>
      <c r="U9" s="2">
        <f>COUNTIF($B$35:$I$43,"*(EL)*")+0.5*COUNTIF($B$35:$I$43,"*(½EL)*")</f>
        <v>0</v>
      </c>
      <c r="V9" s="2">
        <f>COUNTIF($B$35:$I$43,"*(LL)*")+0.5*COUNTIF($B$35:$I$43,"*(½LL)*")</f>
        <v>0</v>
      </c>
      <c r="W9" s="2">
        <f>COUNTIF($B$35:$I$43,"*(SEP)*")+0.5*COUNTIF($B$35:$I$43,"*(½SEP)*")</f>
        <v>2.5</v>
      </c>
      <c r="X9" s="2">
        <f>COUNTIF($B$35:$I$43,"*(MR)*")+0.5*COUNTIF($B$35:$I$43,"*(½MR)*")</f>
        <v>4</v>
      </c>
      <c r="Y9" s="2">
        <f>COUNTIF($B$35:$I$43,"*(PV)*")+0.5*COUNTIF($B$35:$I$43,"*(½PV)*")</f>
        <v>3</v>
      </c>
      <c r="Z9" s="2">
        <f>COUNTIF($B$35:$I$43,"*(JS)*")+0.5*COUNTIF($B$35:$I$43,"*(½JS)*")</f>
        <v>0</v>
      </c>
      <c r="AA9" s="2">
        <f>COUNTIF($B$35:$I$43,"*(KS)*")+0.5*COUNTIF($B$35:$I$43,"*(½KS)*")</f>
        <v>0</v>
      </c>
      <c r="AB9" s="2">
        <f>COUNTIF($B$35:$I$42,"*(JL)*")+0.5*COUNTIF($B$35:$I$42,"*(½JL)*")</f>
        <v>1.5</v>
      </c>
      <c r="AC9" s="2">
        <f>COUNTIF($B$35:$I$43,"*(EH)*")+0.5*COUNTIF($B$35:$I$43,"*(½EH)*")</f>
        <v>1.5</v>
      </c>
      <c r="AD9" s="2">
        <f>COUNTIF($B$35:$I$43,"*(JK)*")+0.5*COUNTIF($B$35:$I$43,"*(½JK)*")</f>
        <v>2</v>
      </c>
      <c r="AE9" s="2">
        <f>COUNTIF($B$35:$I$43,"*(TP)*")+0.5*COUNTIF($B$35:$I$43,"*(½TP)*")</f>
        <v>0</v>
      </c>
    </row>
    <row r="10" spans="1:33" x14ac:dyDescent="0.25">
      <c r="A10" s="42"/>
      <c r="B10" s="108"/>
      <c r="C10" s="66" t="s">
        <v>444</v>
      </c>
      <c r="E10" s="103"/>
      <c r="F10" s="108"/>
      <c r="G10" s="65" t="s">
        <v>235</v>
      </c>
      <c r="J10" s="102"/>
      <c r="K10" s="63" t="s">
        <v>162</v>
      </c>
      <c r="M10" s="103"/>
      <c r="O10" s="1" t="s">
        <v>12</v>
      </c>
      <c r="P10" s="2">
        <f>COUNTIF($B$44:$I$51,"*(MA)*")+0.5*COUNTIF($B$44:$I$51,"*(½MA)*")</f>
        <v>1</v>
      </c>
      <c r="Q10" s="2">
        <f>COUNTIF($B$44:$I$51,"*(MH)*")+0.5*COUNTIF($B$44:$I$51,"*(½MH)*")</f>
        <v>0</v>
      </c>
      <c r="R10" s="2">
        <f>COUNTIF($B$44:$I$51,"*(PH)*")+0.5*COUNTIF($B$44:$I$51,"*(½PH)*")</f>
        <v>3.5</v>
      </c>
      <c r="S10" s="2">
        <f>COUNTIF($B$44:$I$51,"*(TH)*")+0.5*COUNTIF($B$44:$I$51,"*(½TH)*")</f>
        <v>0</v>
      </c>
      <c r="T10" s="2">
        <f>COUNTIF($B$44:$I$51,"*(TJ)*")+0.5*COUNTIF($B$44:$I$51,"*(½TJ)*")</f>
        <v>2</v>
      </c>
      <c r="U10" s="2">
        <f>COUNTIF($B$44:$I$51,"*(EL)*")+0.5*COUNTIF($B$44:$I$51,"*(½EL)*")</f>
        <v>0</v>
      </c>
      <c r="V10" s="2">
        <f>COUNTIF($B$44:$I$51,"*(LL)*")+0.5*COUNTIF($B$44:$I$51,"*(½LL)*")</f>
        <v>0</v>
      </c>
      <c r="W10" s="2">
        <f>COUNTIF($B$44:$I$51,"*(SEP)*")+0.5*COUNTIF($B$44:$I$51,"*(½SEP)*")</f>
        <v>3</v>
      </c>
      <c r="X10" s="2">
        <f>COUNTIF($B$44:$I$51,"*(MR)*")+0.5*COUNTIF($B$44:$I$51,"*(½MR)*")</f>
        <v>3</v>
      </c>
      <c r="Y10" s="2">
        <f>COUNTIF($B$44:$I$51,"*(PV)*")+0.5*COUNTIF($B$44:$I$51,"*(½PV)*")</f>
        <v>3</v>
      </c>
      <c r="Z10" s="2">
        <f>COUNTIF($B$44:$I$51,"*(JS)*")+0.5*COUNTIF($B$44:$I$51,"*(½JS)*")</f>
        <v>1</v>
      </c>
      <c r="AA10" s="2">
        <f>COUNTIF($B$44:$I$51,"*(KS)*")+0.5*COUNTIF($B$44:$I$51,"*(½KS)*")</f>
        <v>0</v>
      </c>
      <c r="AB10" s="2">
        <f>COUNTIF($B$44:$I$51,"*(JL)*")+0.5*COUNTIF($B$44:$I$51,"*(½JL)*")</f>
        <v>3</v>
      </c>
      <c r="AC10" s="2">
        <f>COUNTIF($B$44:$I$51,"*(EH)*")+0.5*COUNTIF($B$44:$I$51,"*(½EH)*")</f>
        <v>1</v>
      </c>
      <c r="AD10" s="2">
        <f>COUNTIF($B$44:$I$51,"*(JK)*")+0.5*COUNTIF($B$44:$I$51,"*(½JK)*")</f>
        <v>3.5</v>
      </c>
      <c r="AE10" s="2">
        <f>COUNTIF($B$44:$I$51,"*(TP)*")+0.5*COUNTIF($B$44:$I$51,"*(½TP)*")</f>
        <v>0</v>
      </c>
    </row>
    <row r="11" spans="1:33" ht="15.75" thickBot="1" x14ac:dyDescent="0.3">
      <c r="A11" s="42"/>
      <c r="B11" s="108"/>
      <c r="C11" s="65" t="s">
        <v>232</v>
      </c>
      <c r="D11" s="68" t="s">
        <v>279</v>
      </c>
      <c r="E11" s="40"/>
      <c r="F11" s="370">
        <v>5</v>
      </c>
      <c r="G11" s="191" t="s">
        <v>225</v>
      </c>
      <c r="H11" s="104" t="s">
        <v>101</v>
      </c>
      <c r="I11" s="80"/>
      <c r="J11" s="89"/>
      <c r="K11" s="80"/>
      <c r="L11" s="80"/>
      <c r="M11" s="339">
        <v>4</v>
      </c>
      <c r="O11" s="1"/>
      <c r="P11" s="1"/>
    </row>
    <row r="12" spans="1:33" x14ac:dyDescent="0.25">
      <c r="A12" s="42"/>
      <c r="B12" s="108"/>
      <c r="C12" s="64" t="s">
        <v>99</v>
      </c>
      <c r="F12" s="367"/>
      <c r="G12" s="282"/>
      <c r="H12" s="282"/>
      <c r="I12" s="372" t="s">
        <v>171</v>
      </c>
      <c r="J12" s="302" t="s">
        <v>286</v>
      </c>
      <c r="K12" s="84" t="s">
        <v>305</v>
      </c>
      <c r="L12" s="59" t="s">
        <v>89</v>
      </c>
      <c r="M12" s="197"/>
      <c r="O12" s="1" t="s">
        <v>30</v>
      </c>
      <c r="P12" s="3">
        <f t="shared" ref="P12:U12" si="0">SUM(P6:P10)</f>
        <v>3.5</v>
      </c>
      <c r="Q12" s="3">
        <f t="shared" si="0"/>
        <v>3</v>
      </c>
      <c r="R12" s="3">
        <f t="shared" si="0"/>
        <v>21</v>
      </c>
      <c r="S12" s="3">
        <f t="shared" si="0"/>
        <v>10</v>
      </c>
      <c r="T12" s="218">
        <f t="shared" si="0"/>
        <v>14.5</v>
      </c>
      <c r="U12" s="3">
        <f t="shared" si="0"/>
        <v>5</v>
      </c>
      <c r="V12" s="3">
        <f t="shared" ref="V12:AD12" si="1">SUM(V6:V10)</f>
        <v>0</v>
      </c>
      <c r="W12" s="3">
        <f t="shared" si="1"/>
        <v>15</v>
      </c>
      <c r="X12" s="218">
        <f t="shared" si="1"/>
        <v>18</v>
      </c>
      <c r="Y12" s="3">
        <f t="shared" si="1"/>
        <v>18</v>
      </c>
      <c r="Z12" s="3">
        <f t="shared" si="1"/>
        <v>3</v>
      </c>
      <c r="AA12" s="3">
        <f t="shared" si="1"/>
        <v>1</v>
      </c>
      <c r="AB12" s="3">
        <f t="shared" si="1"/>
        <v>14</v>
      </c>
      <c r="AC12" s="3">
        <f>AC6+AC7+AC8+AC9+AC10</f>
        <v>7</v>
      </c>
      <c r="AD12" s="218">
        <f t="shared" si="1"/>
        <v>15</v>
      </c>
      <c r="AE12" s="3">
        <f t="shared" ref="AE12" si="2">SUM(AE6:AE10)</f>
        <v>0</v>
      </c>
      <c r="AG12" s="3">
        <f>SUM(P12:AD12)</f>
        <v>148</v>
      </c>
    </row>
    <row r="13" spans="1:33" x14ac:dyDescent="0.25">
      <c r="A13" s="42"/>
      <c r="B13" s="108"/>
      <c r="C13" s="344" t="s">
        <v>306</v>
      </c>
      <c r="F13" s="368"/>
      <c r="G13" s="137"/>
      <c r="H13" s="350" t="s">
        <v>281</v>
      </c>
      <c r="I13" s="78" t="s">
        <v>229</v>
      </c>
      <c r="J13" s="390" t="s">
        <v>200</v>
      </c>
      <c r="K13" s="66" t="s">
        <v>476</v>
      </c>
      <c r="L13" s="386" t="s">
        <v>477</v>
      </c>
      <c r="M13" s="197"/>
    </row>
    <row r="14" spans="1:33" ht="15.75" thickBot="1" x14ac:dyDescent="0.3">
      <c r="A14" s="36"/>
      <c r="B14" s="371">
        <v>7.5</v>
      </c>
      <c r="C14" s="363" t="s">
        <v>440</v>
      </c>
      <c r="D14" s="192" t="s">
        <v>224</v>
      </c>
      <c r="E14" s="138"/>
      <c r="F14" s="382">
        <v>2</v>
      </c>
      <c r="G14" s="408"/>
      <c r="H14" s="408"/>
      <c r="I14" s="408"/>
      <c r="J14" s="391" t="s">
        <v>130</v>
      </c>
      <c r="K14" s="134"/>
      <c r="L14" s="348" t="s">
        <v>484</v>
      </c>
      <c r="M14" s="389">
        <v>3</v>
      </c>
      <c r="AB14" s="2" t="s">
        <v>347</v>
      </c>
      <c r="AC14" s="2" t="s">
        <v>348</v>
      </c>
    </row>
    <row r="15" spans="1:33" x14ac:dyDescent="0.25">
      <c r="A15" s="93" t="s">
        <v>9</v>
      </c>
      <c r="B15" s="362"/>
      <c r="C15" s="375" t="s">
        <v>466</v>
      </c>
      <c r="D15" s="29"/>
      <c r="E15" s="383"/>
      <c r="F15" s="422" t="s">
        <v>473</v>
      </c>
      <c r="G15" s="29"/>
      <c r="H15" s="29"/>
      <c r="I15" s="113" t="s">
        <v>156</v>
      </c>
      <c r="J15" s="29"/>
      <c r="K15" s="399" t="s">
        <v>474</v>
      </c>
      <c r="L15" s="29"/>
      <c r="M15" s="188"/>
      <c r="P15" s="30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 t="s">
        <v>333</v>
      </c>
      <c r="AC15" s="43" t="s">
        <v>334</v>
      </c>
      <c r="AD15" s="43" t="s">
        <v>335</v>
      </c>
      <c r="AE15" s="43" t="s">
        <v>247</v>
      </c>
      <c r="AF15" s="43">
        <v>4</v>
      </c>
    </row>
    <row r="16" spans="1:33" x14ac:dyDescent="0.25">
      <c r="A16" s="42"/>
      <c r="B16" s="108"/>
      <c r="C16" s="59" t="s">
        <v>197</v>
      </c>
      <c r="D16" s="170" t="s">
        <v>169</v>
      </c>
      <c r="E16" s="38"/>
      <c r="F16" s="97" t="s">
        <v>49</v>
      </c>
      <c r="G16" s="402"/>
      <c r="H16" s="402"/>
      <c r="I16" s="109" t="s">
        <v>234</v>
      </c>
      <c r="J16" s="402"/>
      <c r="K16" s="64" t="s">
        <v>215</v>
      </c>
      <c r="L16" s="68" t="s">
        <v>285</v>
      </c>
      <c r="M16" s="103"/>
      <c r="O16" s="219"/>
      <c r="P16" s="220"/>
      <c r="Q16" s="223" t="s">
        <v>262</v>
      </c>
      <c r="R16" s="223" t="s">
        <v>263</v>
      </c>
      <c r="S16" s="225" t="s">
        <v>30</v>
      </c>
      <c r="T16" s="223" t="s">
        <v>267</v>
      </c>
      <c r="U16" s="221"/>
      <c r="V16" s="43"/>
      <c r="W16" s="43"/>
      <c r="X16" s="43"/>
      <c r="Y16" s="43"/>
      <c r="Z16" s="43"/>
      <c r="AA16" s="43"/>
      <c r="AB16" s="43" t="s">
        <v>336</v>
      </c>
      <c r="AC16" s="43" t="s">
        <v>337</v>
      </c>
      <c r="AD16" s="43" t="s">
        <v>338</v>
      </c>
      <c r="AE16" s="43" t="s">
        <v>339</v>
      </c>
      <c r="AF16" s="43">
        <v>4</v>
      </c>
    </row>
    <row r="17" spans="1:32" x14ac:dyDescent="0.25">
      <c r="A17" s="42"/>
      <c r="B17" s="108"/>
      <c r="C17" s="63" t="s">
        <v>209</v>
      </c>
      <c r="D17" s="63" t="s">
        <v>142</v>
      </c>
      <c r="E17" s="38"/>
      <c r="F17" s="345" t="s">
        <v>147</v>
      </c>
      <c r="G17" s="402"/>
      <c r="H17" s="402"/>
      <c r="I17" s="341" t="s">
        <v>147</v>
      </c>
      <c r="J17" s="402"/>
      <c r="K17" s="192" t="s">
        <v>225</v>
      </c>
      <c r="L17" s="74" t="s">
        <v>101</v>
      </c>
      <c r="M17" s="103"/>
      <c r="O17" s="222" t="s">
        <v>261</v>
      </c>
      <c r="P17" s="222"/>
      <c r="Q17" s="223">
        <v>2</v>
      </c>
      <c r="R17" s="223">
        <v>10</v>
      </c>
      <c r="S17" s="225">
        <v>12</v>
      </c>
      <c r="T17" s="223">
        <f>1.25*S17</f>
        <v>15</v>
      </c>
      <c r="U17" s="221"/>
      <c r="V17" s="43"/>
      <c r="W17" s="43"/>
      <c r="X17" s="43"/>
      <c r="Y17" s="43"/>
      <c r="Z17" s="43"/>
      <c r="AA17" s="43"/>
      <c r="AB17" s="43" t="s">
        <v>342</v>
      </c>
      <c r="AC17" s="43" t="s">
        <v>343</v>
      </c>
      <c r="AD17" s="43"/>
      <c r="AE17" s="43"/>
      <c r="AF17" s="43">
        <v>1</v>
      </c>
    </row>
    <row r="18" spans="1:32" x14ac:dyDescent="0.25">
      <c r="A18" s="42"/>
      <c r="B18" s="108"/>
      <c r="C18" s="65" t="s">
        <v>231</v>
      </c>
      <c r="E18" s="177"/>
      <c r="F18" s="98" t="s">
        <v>451</v>
      </c>
      <c r="G18" s="402"/>
      <c r="H18" s="402"/>
      <c r="I18" s="423" t="s">
        <v>451</v>
      </c>
      <c r="J18" s="400"/>
      <c r="K18" s="63" t="s">
        <v>161</v>
      </c>
      <c r="M18" s="103"/>
      <c r="O18" s="224" t="s">
        <v>264</v>
      </c>
      <c r="P18" s="222"/>
      <c r="Q18" s="223">
        <v>2</v>
      </c>
      <c r="R18" s="223">
        <v>10</v>
      </c>
      <c r="S18" s="225">
        <v>12</v>
      </c>
      <c r="T18" s="223">
        <f t="shared" ref="T18:T20" si="3">1.25*S18</f>
        <v>15</v>
      </c>
      <c r="U18" s="221"/>
      <c r="V18" s="43"/>
      <c r="W18" s="43"/>
      <c r="X18" s="43"/>
      <c r="Y18" s="43"/>
      <c r="Z18" s="43"/>
      <c r="AA18" s="43"/>
      <c r="AB18" s="43" t="s">
        <v>344</v>
      </c>
      <c r="AC18" s="43" t="s">
        <v>345</v>
      </c>
      <c r="AD18" s="43" t="s">
        <v>346</v>
      </c>
      <c r="AE18" s="43"/>
      <c r="AF18" s="43">
        <v>1.5</v>
      </c>
    </row>
    <row r="19" spans="1:32" x14ac:dyDescent="0.25">
      <c r="A19" s="42"/>
      <c r="B19" s="108"/>
      <c r="C19" s="66" t="s">
        <v>445</v>
      </c>
      <c r="E19" s="38"/>
      <c r="F19" s="108"/>
      <c r="G19" s="411" t="s">
        <v>449</v>
      </c>
      <c r="H19" s="402"/>
      <c r="I19" s="103"/>
      <c r="J19" s="400"/>
      <c r="M19" s="103"/>
      <c r="O19" s="222" t="s">
        <v>265</v>
      </c>
      <c r="P19" s="222"/>
      <c r="Q19" s="223">
        <v>3</v>
      </c>
      <c r="R19" s="223">
        <v>4</v>
      </c>
      <c r="S19" s="225">
        <v>7</v>
      </c>
      <c r="T19" s="223">
        <f t="shared" si="3"/>
        <v>8.75</v>
      </c>
      <c r="U19" s="221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>
        <f>SUM(AF15:AF18)</f>
        <v>10.5</v>
      </c>
    </row>
    <row r="20" spans="1:32" ht="15.75" thickBot="1" x14ac:dyDescent="0.3">
      <c r="A20" s="42"/>
      <c r="B20" s="108"/>
      <c r="C20" s="68" t="s">
        <v>282</v>
      </c>
      <c r="F20" s="108"/>
      <c r="G20" s="419" t="s">
        <v>104</v>
      </c>
      <c r="H20" s="402"/>
      <c r="I20" s="103"/>
      <c r="J20" s="402"/>
      <c r="M20" s="144"/>
      <c r="O20" s="222" t="s">
        <v>266</v>
      </c>
      <c r="P20" s="222"/>
      <c r="Q20" s="223">
        <v>3</v>
      </c>
      <c r="R20" s="223">
        <v>8</v>
      </c>
      <c r="S20" s="225">
        <v>11</v>
      </c>
      <c r="T20" s="223">
        <f t="shared" si="3"/>
        <v>13.75</v>
      </c>
      <c r="U20" s="221"/>
      <c r="V20" s="32"/>
      <c r="W20" s="32"/>
      <c r="X20" s="379" t="s">
        <v>405</v>
      </c>
      <c r="Y20" s="32"/>
      <c r="Z20" s="32"/>
      <c r="AA20" s="32"/>
      <c r="AB20" s="43"/>
      <c r="AC20" s="43"/>
      <c r="AD20" s="43"/>
      <c r="AE20" s="43"/>
      <c r="AF20" s="43"/>
    </row>
    <row r="21" spans="1:32" ht="15.75" thickBot="1" x14ac:dyDescent="0.3">
      <c r="A21" s="42"/>
      <c r="B21" s="108"/>
      <c r="C21" s="68" t="s">
        <v>283</v>
      </c>
      <c r="F21" s="370">
        <v>5.5</v>
      </c>
      <c r="G21" s="80"/>
      <c r="H21" s="80"/>
      <c r="I21" s="339"/>
      <c r="J21" s="80"/>
      <c r="K21" s="80"/>
      <c r="L21" s="80"/>
      <c r="M21" s="149">
        <v>3.5</v>
      </c>
      <c r="O21" s="44"/>
      <c r="Q21" s="32"/>
      <c r="R21" s="44"/>
      <c r="S21" s="32"/>
      <c r="T21" s="44"/>
      <c r="U21" s="32"/>
      <c r="V21" s="32"/>
      <c r="W21" s="43"/>
      <c r="X21" s="63" t="s">
        <v>160</v>
      </c>
      <c r="Y21" s="32"/>
      <c r="Z21" s="32"/>
      <c r="AA21" s="32"/>
      <c r="AB21" s="43"/>
      <c r="AC21" s="43"/>
      <c r="AD21" s="43"/>
      <c r="AE21" s="43"/>
      <c r="AF21" s="43"/>
    </row>
    <row r="22" spans="1:32" x14ac:dyDescent="0.25">
      <c r="A22" s="42"/>
      <c r="B22" s="108"/>
      <c r="C22" s="344" t="s">
        <v>306</v>
      </c>
      <c r="E22" s="38"/>
      <c r="F22" s="257"/>
      <c r="G22" s="409"/>
      <c r="H22" s="409"/>
      <c r="I22" s="432" t="s">
        <v>241</v>
      </c>
      <c r="J22" s="397" t="s">
        <v>480</v>
      </c>
      <c r="K22" s="388" t="s">
        <v>289</v>
      </c>
      <c r="L22" s="280" t="s">
        <v>90</v>
      </c>
      <c r="M22" s="267"/>
      <c r="O22" s="113" t="s">
        <v>156</v>
      </c>
      <c r="P22" s="44"/>
      <c r="Q22" s="101" t="s">
        <v>124</v>
      </c>
      <c r="R22" s="44"/>
      <c r="S22" s="344" t="s">
        <v>350</v>
      </c>
      <c r="T22" s="32"/>
      <c r="U22" s="32"/>
      <c r="V22" t="s">
        <v>327</v>
      </c>
      <c r="W22"/>
      <c r="X22" t="s">
        <v>249</v>
      </c>
      <c r="Y22"/>
      <c r="Z22" t="s">
        <v>245</v>
      </c>
      <c r="AA22"/>
      <c r="AB22" t="s">
        <v>246</v>
      </c>
      <c r="AC22" s="43"/>
      <c r="AD22" s="43"/>
      <c r="AE22" s="43"/>
      <c r="AF22" s="43"/>
    </row>
    <row r="23" spans="1:32" ht="15.75" thickBot="1" x14ac:dyDescent="0.3">
      <c r="A23" s="42"/>
      <c r="B23" s="102"/>
      <c r="C23" s="192" t="s">
        <v>224</v>
      </c>
      <c r="D23" s="73" t="s">
        <v>440</v>
      </c>
      <c r="E23" s="138"/>
      <c r="F23" s="257"/>
      <c r="G23" s="409"/>
      <c r="H23" s="416" t="s">
        <v>352</v>
      </c>
      <c r="I23" s="109" t="s">
        <v>248</v>
      </c>
      <c r="J23" s="241" t="s">
        <v>203</v>
      </c>
      <c r="K23" s="377" t="s">
        <v>472</v>
      </c>
      <c r="L23" s="137"/>
      <c r="M23" s="197"/>
      <c r="O23" s="117" t="s">
        <v>45</v>
      </c>
      <c r="Q23" s="67" t="s">
        <v>452</v>
      </c>
      <c r="R23" s="32"/>
      <c r="S23" s="344" t="s">
        <v>350</v>
      </c>
      <c r="T23" s="32"/>
      <c r="U23" s="43"/>
      <c r="V23" s="43"/>
      <c r="W23" s="43"/>
      <c r="X23" s="341" t="s">
        <v>374</v>
      </c>
      <c r="Z23" s="87" t="s">
        <v>286</v>
      </c>
      <c r="AE23" s="43"/>
      <c r="AF23" s="43"/>
    </row>
    <row r="24" spans="1:32" ht="15.75" thickBot="1" x14ac:dyDescent="0.3">
      <c r="A24" s="42"/>
      <c r="B24" s="371">
        <v>7</v>
      </c>
      <c r="C24" s="38"/>
      <c r="D24" s="38"/>
      <c r="E24" s="396"/>
      <c r="F24" s="424">
        <v>2</v>
      </c>
      <c r="G24" s="134"/>
      <c r="H24" s="134"/>
      <c r="I24" s="289" t="s">
        <v>227</v>
      </c>
      <c r="J24" s="134"/>
      <c r="K24" s="134"/>
      <c r="L24" s="136"/>
      <c r="M24" s="146">
        <v>2</v>
      </c>
      <c r="O24" s="235" t="s">
        <v>271</v>
      </c>
      <c r="Q24" s="67" t="s">
        <v>453</v>
      </c>
      <c r="R24" s="32"/>
      <c r="S24" s="65" t="s">
        <v>233</v>
      </c>
      <c r="U24" s="43"/>
      <c r="V24" s="43"/>
      <c r="W24" s="43"/>
      <c r="X24" s="241" t="s">
        <v>203</v>
      </c>
      <c r="AE24" s="43"/>
      <c r="AF24" s="43"/>
    </row>
    <row r="25" spans="1:32" ht="15.75" thickBot="1" x14ac:dyDescent="0.3">
      <c r="A25" s="93" t="s">
        <v>10</v>
      </c>
      <c r="B25" s="362"/>
      <c r="C25" s="385" t="s">
        <v>206</v>
      </c>
      <c r="D25" s="280" t="s">
        <v>198</v>
      </c>
      <c r="E25" s="31"/>
      <c r="F25" s="425" t="s">
        <v>471</v>
      </c>
      <c r="G25" s="29"/>
      <c r="H25" s="383"/>
      <c r="I25" s="426" t="s">
        <v>471</v>
      </c>
      <c r="J25" s="401"/>
      <c r="K25" s="175" t="s">
        <v>163</v>
      </c>
      <c r="M25" s="103"/>
      <c r="O25" s="106" t="s">
        <v>250</v>
      </c>
      <c r="Q25" s="65" t="s">
        <v>402</v>
      </c>
      <c r="S25" s="119" t="s">
        <v>160</v>
      </c>
      <c r="X25" s="233" t="s">
        <v>367</v>
      </c>
      <c r="AF25"/>
    </row>
    <row r="26" spans="1:32" x14ac:dyDescent="0.25">
      <c r="A26" s="42"/>
      <c r="B26" s="108"/>
      <c r="C26" s="59" t="s">
        <v>198</v>
      </c>
      <c r="D26" s="175" t="s">
        <v>206</v>
      </c>
      <c r="E26" s="400"/>
      <c r="F26" s="301" t="s">
        <v>350</v>
      </c>
      <c r="G26" s="402"/>
      <c r="H26" s="402"/>
      <c r="I26" s="427" t="s">
        <v>350</v>
      </c>
      <c r="J26" s="401"/>
      <c r="K26" s="64" t="s">
        <v>94</v>
      </c>
      <c r="L26" s="342" t="s">
        <v>303</v>
      </c>
      <c r="M26" s="103"/>
      <c r="O26" s="106" t="s">
        <v>250</v>
      </c>
      <c r="Q26" s="231" t="s">
        <v>270</v>
      </c>
      <c r="T26" s="346" t="s">
        <v>441</v>
      </c>
      <c r="X26" s="109" t="s">
        <v>248</v>
      </c>
      <c r="AF26"/>
    </row>
    <row r="27" spans="1:32" ht="15.75" thickBot="1" x14ac:dyDescent="0.3">
      <c r="A27" s="42"/>
      <c r="B27" s="108"/>
      <c r="C27" s="71" t="s">
        <v>116</v>
      </c>
      <c r="F27" s="428" t="s">
        <v>157</v>
      </c>
      <c r="G27" s="420"/>
      <c r="H27" s="402"/>
      <c r="I27" s="429" t="s">
        <v>157</v>
      </c>
      <c r="J27" s="401"/>
      <c r="K27" s="378" t="s">
        <v>475</v>
      </c>
      <c r="M27" s="103"/>
      <c r="O27" s="199" t="s">
        <v>49</v>
      </c>
      <c r="Q27" s="236" t="s">
        <v>270</v>
      </c>
      <c r="X27" s="338" t="s">
        <v>242</v>
      </c>
      <c r="AF27"/>
    </row>
    <row r="28" spans="1:32" x14ac:dyDescent="0.25">
      <c r="A28" s="42"/>
      <c r="B28" s="108"/>
      <c r="C28" s="65" t="s">
        <v>238</v>
      </c>
      <c r="E28" s="400"/>
      <c r="F28" s="98" t="s">
        <v>448</v>
      </c>
      <c r="G28" s="402"/>
      <c r="H28" s="402"/>
      <c r="I28" s="423" t="s">
        <v>490</v>
      </c>
      <c r="J28" s="401"/>
      <c r="M28" s="103"/>
      <c r="O28" s="234" t="s">
        <v>276</v>
      </c>
      <c r="Q28" s="354" t="s">
        <v>350</v>
      </c>
      <c r="T28" s="64" t="s">
        <v>98</v>
      </c>
      <c r="X28" s="345" t="s">
        <v>374</v>
      </c>
      <c r="AF28"/>
    </row>
    <row r="29" spans="1:32" x14ac:dyDescent="0.25">
      <c r="A29" s="42"/>
      <c r="B29" s="364" t="s">
        <v>287</v>
      </c>
      <c r="C29" s="64" t="s">
        <v>100</v>
      </c>
      <c r="D29" s="64" t="s">
        <v>216</v>
      </c>
      <c r="E29" s="401"/>
      <c r="F29" s="107" t="s">
        <v>234</v>
      </c>
      <c r="G29" s="402"/>
      <c r="H29" s="402"/>
      <c r="I29" s="430" t="s">
        <v>240</v>
      </c>
      <c r="J29" s="401"/>
      <c r="M29" s="103"/>
      <c r="O29" s="173" t="s">
        <v>157</v>
      </c>
      <c r="X29" s="242" t="s">
        <v>375</v>
      </c>
      <c r="AD29" s="435"/>
      <c r="AF29"/>
    </row>
    <row r="30" spans="1:32" ht="15.75" thickBot="1" x14ac:dyDescent="0.3">
      <c r="A30" s="42"/>
      <c r="B30" s="108"/>
      <c r="C30" s="95" t="s">
        <v>482</v>
      </c>
      <c r="E30" s="402"/>
      <c r="F30" s="434"/>
      <c r="G30" s="419" t="s">
        <v>165</v>
      </c>
      <c r="H30" s="421" t="s">
        <v>284</v>
      </c>
      <c r="I30" s="96" t="s">
        <v>489</v>
      </c>
      <c r="J30" s="401"/>
      <c r="K30" s="59" t="s">
        <v>92</v>
      </c>
      <c r="M30" s="103"/>
      <c r="O30" s="109" t="s">
        <v>237</v>
      </c>
      <c r="Q30" s="59" t="s">
        <v>437</v>
      </c>
      <c r="S30" s="351" t="s">
        <v>136</v>
      </c>
      <c r="X30" s="340" t="s">
        <v>130</v>
      </c>
      <c r="AF30"/>
    </row>
    <row r="31" spans="1:32" x14ac:dyDescent="0.25">
      <c r="A31" s="42"/>
      <c r="B31" s="108"/>
      <c r="C31" s="343" t="s">
        <v>48</v>
      </c>
      <c r="E31" s="402"/>
      <c r="F31" s="433"/>
      <c r="G31" s="416" t="s">
        <v>485</v>
      </c>
      <c r="H31" s="402"/>
      <c r="I31" s="103"/>
      <c r="J31" s="401"/>
      <c r="K31" s="241" t="s">
        <v>307</v>
      </c>
      <c r="M31" s="103"/>
      <c r="O31" s="62" t="s">
        <v>158</v>
      </c>
      <c r="Q31" s="59" t="s">
        <v>438</v>
      </c>
      <c r="AF31"/>
    </row>
    <row r="32" spans="1:32" ht="15.75" thickBot="1" x14ac:dyDescent="0.3">
      <c r="A32" s="42"/>
      <c r="B32" s="370">
        <v>6.5</v>
      </c>
      <c r="C32" s="80"/>
      <c r="D32" s="80"/>
      <c r="E32" s="403"/>
      <c r="F32" s="431">
        <v>5.5</v>
      </c>
      <c r="G32" s="80"/>
      <c r="H32" s="80"/>
      <c r="I32" s="149"/>
      <c r="J32" s="80"/>
      <c r="K32" s="393" t="s">
        <v>91</v>
      </c>
      <c r="L32" s="80"/>
      <c r="M32" s="310">
        <v>5.5</v>
      </c>
      <c r="O32" s="60" t="s">
        <v>54</v>
      </c>
      <c r="Q32" s="59" t="s">
        <v>439</v>
      </c>
      <c r="X32" s="65" t="s">
        <v>230</v>
      </c>
      <c r="AF32"/>
    </row>
    <row r="33" spans="1:32" ht="15.75" thickBot="1" x14ac:dyDescent="0.3">
      <c r="A33" s="42"/>
      <c r="B33" s="257"/>
      <c r="C33" s="189"/>
      <c r="D33" s="189"/>
      <c r="E33" s="365" t="s">
        <v>447</v>
      </c>
      <c r="F33" s="414" t="s">
        <v>463</v>
      </c>
      <c r="G33" s="415" t="s">
        <v>128</v>
      </c>
      <c r="H33" s="416" t="s">
        <v>485</v>
      </c>
      <c r="I33" s="417"/>
      <c r="J33" s="189"/>
      <c r="K33" s="189"/>
      <c r="L33" s="189"/>
      <c r="M33" s="307"/>
      <c r="O33" s="246" t="s">
        <v>285</v>
      </c>
      <c r="Q33" s="347" t="s">
        <v>230</v>
      </c>
      <c r="X33" s="337" t="s">
        <v>236</v>
      </c>
      <c r="AF33"/>
    </row>
    <row r="34" spans="1:32" ht="15.75" thickBot="1" x14ac:dyDescent="0.3">
      <c r="A34" s="36"/>
      <c r="B34" s="382">
        <v>1</v>
      </c>
      <c r="C34" s="189"/>
      <c r="D34" s="189"/>
      <c r="E34" s="352"/>
      <c r="F34" s="410">
        <v>2</v>
      </c>
      <c r="G34" s="411" t="s">
        <v>486</v>
      </c>
      <c r="H34" s="412" t="s">
        <v>125</v>
      </c>
      <c r="I34" s="413" t="s">
        <v>483</v>
      </c>
      <c r="J34" s="87" t="s">
        <v>304</v>
      </c>
      <c r="K34" s="392" t="s">
        <v>459</v>
      </c>
      <c r="L34" s="281" t="s">
        <v>479</v>
      </c>
      <c r="M34" s="355">
        <v>1</v>
      </c>
      <c r="O34" s="193" t="s">
        <v>285</v>
      </c>
      <c r="Q34" s="87" t="s">
        <v>375</v>
      </c>
      <c r="X34" s="64" t="s">
        <v>307</v>
      </c>
      <c r="AF34"/>
    </row>
    <row r="35" spans="1:32" ht="15.75" thickBot="1" x14ac:dyDescent="0.3">
      <c r="A35" s="42" t="s">
        <v>11</v>
      </c>
      <c r="B35" s="362"/>
      <c r="C35" s="376" t="s">
        <v>467</v>
      </c>
      <c r="D35" s="29"/>
      <c r="E35" s="37"/>
      <c r="F35" s="436" t="s">
        <v>470</v>
      </c>
      <c r="G35" s="29"/>
      <c r="H35" s="31"/>
      <c r="I35" s="437" t="s">
        <v>470</v>
      </c>
      <c r="J35" s="33" t="s">
        <v>71</v>
      </c>
      <c r="K35" s="33"/>
      <c r="L35" s="34"/>
      <c r="M35" s="122"/>
      <c r="O35" s="64" t="s">
        <v>94</v>
      </c>
      <c r="P35" s="64" t="s">
        <v>332</v>
      </c>
      <c r="AF35"/>
    </row>
    <row r="36" spans="1:32" ht="15.75" thickBot="1" x14ac:dyDescent="0.3">
      <c r="A36" s="42"/>
      <c r="B36" s="108"/>
      <c r="C36" s="59" t="s">
        <v>67</v>
      </c>
      <c r="D36" s="63" t="s">
        <v>154</v>
      </c>
      <c r="E36" s="400"/>
      <c r="F36" s="438" t="s">
        <v>240</v>
      </c>
      <c r="G36" s="402"/>
      <c r="H36" s="402"/>
      <c r="I36" s="62" t="s">
        <v>159</v>
      </c>
      <c r="J36" s="32" t="s">
        <v>8</v>
      </c>
      <c r="K36" s="28" t="s">
        <v>454</v>
      </c>
      <c r="L36" s="30"/>
      <c r="M36" s="122"/>
      <c r="O36" s="64" t="s">
        <v>147</v>
      </c>
      <c r="R36" s="83" t="s">
        <v>227</v>
      </c>
      <c r="X36" s="127" t="s">
        <v>442</v>
      </c>
      <c r="AF36"/>
    </row>
    <row r="37" spans="1:32" ht="15.75" thickBot="1" x14ac:dyDescent="0.3">
      <c r="A37" s="42"/>
      <c r="B37" s="108"/>
      <c r="C37" s="63" t="s">
        <v>154</v>
      </c>
      <c r="D37" s="59" t="s">
        <v>67</v>
      </c>
      <c r="E37" s="400"/>
      <c r="F37" s="105" t="s">
        <v>159</v>
      </c>
      <c r="G37" s="402"/>
      <c r="H37" s="400"/>
      <c r="I37" s="99" t="s">
        <v>49</v>
      </c>
      <c r="J37" s="32" t="s">
        <v>9</v>
      </c>
      <c r="K37" s="28" t="s">
        <v>455</v>
      </c>
      <c r="L37" s="30"/>
      <c r="M37" s="122"/>
      <c r="O37" s="245" t="s">
        <v>288</v>
      </c>
      <c r="AF37"/>
    </row>
    <row r="38" spans="1:32" ht="15.75" thickBot="1" x14ac:dyDescent="0.3">
      <c r="A38" s="42"/>
      <c r="B38" s="108"/>
      <c r="C38" s="71" t="s">
        <v>148</v>
      </c>
      <c r="E38" s="400"/>
      <c r="F38" s="111" t="s">
        <v>481</v>
      </c>
      <c r="G38" s="402"/>
      <c r="H38" s="402"/>
      <c r="I38" s="96" t="s">
        <v>489</v>
      </c>
      <c r="J38" s="32" t="s">
        <v>10</v>
      </c>
      <c r="K38" s="28" t="s">
        <v>456</v>
      </c>
      <c r="L38" s="30"/>
      <c r="M38" s="122"/>
      <c r="R38" s="281" t="s">
        <v>462</v>
      </c>
      <c r="AF38"/>
    </row>
    <row r="39" spans="1:32" x14ac:dyDescent="0.25">
      <c r="A39" s="42"/>
      <c r="B39" s="108"/>
      <c r="C39" s="66" t="s">
        <v>460</v>
      </c>
      <c r="E39" s="401"/>
      <c r="F39" s="301" t="s">
        <v>350</v>
      </c>
      <c r="G39" s="402"/>
      <c r="H39" s="402"/>
      <c r="I39" s="427" t="s">
        <v>350</v>
      </c>
      <c r="J39" s="32" t="s">
        <v>11</v>
      </c>
      <c r="K39" s="28" t="s">
        <v>457</v>
      </c>
      <c r="L39" s="30"/>
      <c r="M39" s="122"/>
      <c r="Q39" s="66" t="s">
        <v>451</v>
      </c>
      <c r="AF39"/>
    </row>
    <row r="40" spans="1:32" ht="15.75" thickBot="1" x14ac:dyDescent="0.3">
      <c r="A40" s="42"/>
      <c r="B40" s="108"/>
      <c r="C40" s="68" t="s">
        <v>291</v>
      </c>
      <c r="D40" s="64" t="s">
        <v>102</v>
      </c>
      <c r="E40" s="400"/>
      <c r="F40" s="108"/>
      <c r="G40" s="419" t="s">
        <v>95</v>
      </c>
      <c r="H40" s="419" t="s">
        <v>228</v>
      </c>
      <c r="I40" s="423" t="s">
        <v>490</v>
      </c>
      <c r="J40" s="32" t="s">
        <v>12</v>
      </c>
      <c r="K40" s="28" t="s">
        <v>458</v>
      </c>
      <c r="L40" s="30"/>
      <c r="M40" s="122"/>
      <c r="O40" s="249" t="s">
        <v>135</v>
      </c>
      <c r="Q40" s="66" t="s">
        <v>451</v>
      </c>
      <c r="X40" s="286" t="s">
        <v>350</v>
      </c>
      <c r="Y40" s="258" t="s">
        <v>118</v>
      </c>
      <c r="AF40"/>
    </row>
    <row r="41" spans="1:32" ht="15.75" thickBot="1" x14ac:dyDescent="0.3">
      <c r="A41" s="42"/>
      <c r="B41" s="380">
        <v>5.5</v>
      </c>
      <c r="C41" s="80"/>
      <c r="D41" s="80"/>
      <c r="E41" s="404"/>
      <c r="F41" s="439">
        <v>5.5</v>
      </c>
      <c r="G41" s="80"/>
      <c r="H41" s="80"/>
      <c r="I41" s="339"/>
      <c r="J41" s="32"/>
      <c r="K41" s="32"/>
      <c r="L41" s="34"/>
      <c r="M41" s="122"/>
      <c r="O41" s="249" t="s">
        <v>108</v>
      </c>
      <c r="X41" s="252" t="s">
        <v>67</v>
      </c>
      <c r="Y41" s="276" t="s">
        <v>154</v>
      </c>
      <c r="AF41"/>
    </row>
    <row r="42" spans="1:32" ht="15.75" thickBot="1" x14ac:dyDescent="0.3">
      <c r="A42" s="42"/>
      <c r="B42" s="257"/>
      <c r="C42" s="189"/>
      <c r="D42" s="189"/>
      <c r="E42" s="342" t="s">
        <v>290</v>
      </c>
      <c r="F42" s="440" t="s">
        <v>114</v>
      </c>
      <c r="G42" s="347" t="s">
        <v>340</v>
      </c>
      <c r="H42" s="346" t="s">
        <v>126</v>
      </c>
      <c r="I42" s="267"/>
      <c r="J42" s="34"/>
      <c r="K42" s="34"/>
      <c r="L42" s="34"/>
      <c r="M42" s="122"/>
      <c r="O42" s="240" t="s">
        <v>171</v>
      </c>
      <c r="X42" s="253" t="s">
        <v>198</v>
      </c>
      <c r="Y42" s="277" t="s">
        <v>206</v>
      </c>
      <c r="AF42"/>
    </row>
    <row r="43" spans="1:32" ht="15.75" thickBot="1" x14ac:dyDescent="0.3">
      <c r="A43" s="36"/>
      <c r="B43" s="382">
        <v>1</v>
      </c>
      <c r="C43" s="189"/>
      <c r="D43" s="189"/>
      <c r="E43" s="352"/>
      <c r="F43" s="441" t="s">
        <v>293</v>
      </c>
      <c r="G43" s="90" t="s">
        <v>129</v>
      </c>
      <c r="H43" s="67" t="s">
        <v>450</v>
      </c>
      <c r="I43" s="442">
        <v>2</v>
      </c>
      <c r="J43" s="34"/>
      <c r="M43" s="122"/>
      <c r="O43" s="281" t="s">
        <v>212</v>
      </c>
      <c r="X43" s="275" t="s">
        <v>350</v>
      </c>
      <c r="AF43"/>
    </row>
    <row r="44" spans="1:32" x14ac:dyDescent="0.25">
      <c r="A44" s="93" t="s">
        <v>12</v>
      </c>
      <c r="B44" s="381"/>
      <c r="C44" s="374" t="s">
        <v>468</v>
      </c>
      <c r="D44" s="29"/>
      <c r="E44" s="37"/>
      <c r="F44" s="443" t="s">
        <v>469</v>
      </c>
      <c r="G44" s="29"/>
      <c r="H44" s="29"/>
      <c r="I44" s="444" t="s">
        <v>469</v>
      </c>
      <c r="J44" s="407"/>
      <c r="M44" s="122"/>
      <c r="O44" s="353" t="s">
        <v>135</v>
      </c>
      <c r="AF44"/>
    </row>
    <row r="45" spans="1:32" ht="15.75" thickBot="1" x14ac:dyDescent="0.3">
      <c r="A45" s="42"/>
      <c r="B45" s="108"/>
      <c r="C45" s="94" t="s">
        <v>155</v>
      </c>
      <c r="E45" s="405"/>
      <c r="F45" s="114" t="s">
        <v>54</v>
      </c>
      <c r="G45" s="402"/>
      <c r="H45" s="402"/>
      <c r="I45" s="60" t="s">
        <v>54</v>
      </c>
      <c r="J45" s="407"/>
      <c r="L45" s="34"/>
      <c r="M45" s="122"/>
      <c r="O45" t="s">
        <v>302</v>
      </c>
      <c r="AF45"/>
    </row>
    <row r="46" spans="1:32" x14ac:dyDescent="0.25">
      <c r="A46" s="42"/>
      <c r="B46" s="108"/>
      <c r="C46" s="366" t="s">
        <v>133</v>
      </c>
      <c r="E46" s="400"/>
      <c r="F46" s="105" t="s">
        <v>158</v>
      </c>
      <c r="G46" s="402"/>
      <c r="H46" s="402"/>
      <c r="I46" s="62" t="s">
        <v>158</v>
      </c>
      <c r="J46" s="407"/>
      <c r="K46" s="34"/>
      <c r="L46" s="34"/>
      <c r="M46" s="122"/>
      <c r="O46" s="346" t="s">
        <v>368</v>
      </c>
      <c r="AF46"/>
    </row>
    <row r="47" spans="1:32" x14ac:dyDescent="0.25">
      <c r="A47" s="42"/>
      <c r="B47" s="108"/>
      <c r="C47" s="65" t="s">
        <v>232</v>
      </c>
      <c r="E47" s="400"/>
      <c r="F47" s="107" t="s">
        <v>239</v>
      </c>
      <c r="G47" s="402"/>
      <c r="H47" s="402"/>
      <c r="I47" s="109" t="s">
        <v>239</v>
      </c>
      <c r="J47" s="407"/>
      <c r="K47" s="34"/>
      <c r="M47" s="122"/>
      <c r="O47" s="59" t="s">
        <v>198</v>
      </c>
      <c r="AF47"/>
    </row>
    <row r="48" spans="1:32" x14ac:dyDescent="0.25">
      <c r="A48" s="42"/>
      <c r="B48" s="108"/>
      <c r="C48" s="64" t="s">
        <v>103</v>
      </c>
      <c r="D48" s="64" t="s">
        <v>210</v>
      </c>
      <c r="E48" s="400"/>
      <c r="F48" s="98" t="s">
        <v>451</v>
      </c>
      <c r="G48" s="402"/>
      <c r="H48" s="402"/>
      <c r="I48" s="423" t="s">
        <v>451</v>
      </c>
      <c r="J48" s="407"/>
      <c r="K48" s="34"/>
      <c r="L48" s="34"/>
      <c r="M48" s="122"/>
      <c r="AF48"/>
    </row>
    <row r="49" spans="1:32" ht="15.75" thickBot="1" x14ac:dyDescent="0.3">
      <c r="A49" s="42"/>
      <c r="B49" s="384">
        <v>5</v>
      </c>
      <c r="E49" s="406"/>
      <c r="F49" s="380">
        <v>5.5</v>
      </c>
      <c r="G49" s="69" t="s">
        <v>93</v>
      </c>
      <c r="H49" s="87" t="s">
        <v>292</v>
      </c>
      <c r="I49" s="445" t="s">
        <v>295</v>
      </c>
      <c r="J49" s="407"/>
      <c r="L49" s="34"/>
      <c r="M49" s="122"/>
      <c r="AF49"/>
    </row>
    <row r="50" spans="1:32" x14ac:dyDescent="0.25">
      <c r="A50" s="42"/>
      <c r="B50" s="129"/>
      <c r="C50" s="125"/>
      <c r="D50" s="125"/>
      <c r="E50" s="394" t="s">
        <v>294</v>
      </c>
      <c r="F50" s="418" t="s">
        <v>143</v>
      </c>
      <c r="G50" s="419" t="s">
        <v>202</v>
      </c>
      <c r="H50" s="411" t="s">
        <v>488</v>
      </c>
      <c r="I50" s="197"/>
      <c r="J50" s="34"/>
      <c r="K50" s="34"/>
      <c r="L50" s="34"/>
      <c r="M50" s="122"/>
      <c r="AF50"/>
    </row>
    <row r="51" spans="1:32" ht="15.75" thickBot="1" x14ac:dyDescent="0.3">
      <c r="A51" s="42"/>
      <c r="B51" s="130"/>
      <c r="C51" s="134"/>
      <c r="D51" s="134"/>
      <c r="E51" s="395" t="s">
        <v>478</v>
      </c>
      <c r="F51" s="178" t="s">
        <v>280</v>
      </c>
      <c r="G51" s="320" t="s">
        <v>404</v>
      </c>
      <c r="H51" s="67" t="s">
        <v>487</v>
      </c>
      <c r="I51" s="349"/>
      <c r="J51" s="80"/>
      <c r="K51" s="80"/>
      <c r="L51" s="123"/>
      <c r="M51" s="124"/>
      <c r="AF51"/>
    </row>
    <row r="52" spans="1:32" ht="9.9499999999999993" customHeight="1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1:32" x14ac:dyDescent="0.25">
      <c r="B53" s="30" t="s">
        <v>72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32" x14ac:dyDescent="0.25">
      <c r="B54" s="30" t="s">
        <v>73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P54">
        <v>10</v>
      </c>
      <c r="Q54" s="2">
        <v>2</v>
      </c>
      <c r="R54" s="2">
        <v>2</v>
      </c>
      <c r="S54" s="2">
        <v>14</v>
      </c>
      <c r="T54" s="356">
        <v>17.5</v>
      </c>
    </row>
    <row r="55" spans="1:32" ht="5.45" customHeight="1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</row>
    <row r="56" spans="1:32" x14ac:dyDescent="0.25">
      <c r="B56" s="30" t="s">
        <v>146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32" ht="6" customHeight="1" x14ac:dyDescent="0.25">
      <c r="B57" s="30"/>
      <c r="C57" s="30"/>
      <c r="D57" s="35"/>
      <c r="E57" s="30"/>
      <c r="F57" s="30"/>
      <c r="G57" s="30"/>
      <c r="H57" s="30"/>
      <c r="I57" s="30"/>
      <c r="J57" s="30"/>
      <c r="K57" s="30"/>
      <c r="L57" s="30"/>
      <c r="M57" s="30"/>
    </row>
    <row r="58" spans="1:32" x14ac:dyDescent="0.25">
      <c r="B58" s="30" t="s">
        <v>84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32" x14ac:dyDescent="0.25">
      <c r="B59" s="30" t="s">
        <v>85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32" x14ac:dyDescent="0.25">
      <c r="B60" s="35" t="s">
        <v>86</v>
      </c>
      <c r="C60" s="35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32" x14ac:dyDescent="0.25">
      <c r="B61" s="30" t="s">
        <v>87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1:32" x14ac:dyDescent="0.2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32" x14ac:dyDescent="0.25">
      <c r="F63" s="30"/>
      <c r="G63" s="30"/>
      <c r="H63" s="30"/>
      <c r="I63" s="30"/>
      <c r="J63" s="30"/>
      <c r="K63" s="30"/>
    </row>
    <row r="64" spans="1:32" x14ac:dyDescent="0.25">
      <c r="F64" s="30"/>
      <c r="G64" s="30"/>
      <c r="H64" s="30"/>
      <c r="I64" s="30"/>
      <c r="J64" s="30"/>
      <c r="K64" s="30"/>
      <c r="L64" s="30"/>
      <c r="M64" s="30"/>
    </row>
    <row r="65" spans="6:13" x14ac:dyDescent="0.25">
      <c r="F65" s="30"/>
      <c r="G65" s="30"/>
      <c r="H65" s="30"/>
      <c r="I65" s="30"/>
      <c r="J65" s="30"/>
      <c r="K65" s="30"/>
      <c r="L65" s="30"/>
      <c r="M65" s="30"/>
    </row>
    <row r="66" spans="6:13" x14ac:dyDescent="0.25">
      <c r="F66" s="30"/>
      <c r="G66" s="30"/>
      <c r="H66" s="30"/>
      <c r="I66" s="30"/>
      <c r="J66" s="30"/>
      <c r="K66" s="30"/>
      <c r="L66" s="30"/>
      <c r="M66" s="30"/>
    </row>
    <row r="67" spans="6:13" x14ac:dyDescent="0.25">
      <c r="F67" s="30"/>
      <c r="G67" s="30"/>
      <c r="H67" s="30"/>
      <c r="I67" s="30"/>
      <c r="J67" s="30"/>
      <c r="K67" s="30"/>
      <c r="L67" s="30"/>
      <c r="M67" s="30"/>
    </row>
    <row r="68" spans="6:13" x14ac:dyDescent="0.25">
      <c r="F68" s="30"/>
      <c r="G68" s="30"/>
      <c r="H68" s="30"/>
      <c r="I68" s="30"/>
      <c r="J68" s="30"/>
      <c r="K68" s="30"/>
      <c r="L68" s="30"/>
      <c r="M68" s="30"/>
    </row>
  </sheetData>
  <pageMargins left="0.15748031496062992" right="0.15748031496062992" top="0.25" bottom="0.17" header="0.17" footer="0.17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zoomScale="77" zoomScaleNormal="77" workbookViewId="0">
      <selection activeCell="W31" sqref="W31"/>
    </sheetView>
  </sheetViews>
  <sheetFormatPr defaultRowHeight="15" x14ac:dyDescent="0.25"/>
  <cols>
    <col min="1" max="1" width="3.85546875" style="1" customWidth="1"/>
    <col min="2" max="11" width="11.140625" customWidth="1"/>
    <col min="12" max="12" width="4.85546875" customWidth="1"/>
    <col min="13" max="28" width="4.5703125" style="2" customWidth="1"/>
  </cols>
  <sheetData>
    <row r="1" spans="1:28" x14ac:dyDescent="0.25">
      <c r="B1" s="1" t="s">
        <v>1</v>
      </c>
      <c r="I1" t="s">
        <v>66</v>
      </c>
    </row>
    <row r="2" spans="1:28" x14ac:dyDescent="0.25">
      <c r="B2" s="1"/>
    </row>
    <row r="3" spans="1:28" x14ac:dyDescent="0.25">
      <c r="B3" t="s">
        <v>65</v>
      </c>
    </row>
    <row r="5" spans="1:28" x14ac:dyDescent="0.25">
      <c r="A5" s="3"/>
      <c r="B5" s="4" t="s">
        <v>2</v>
      </c>
      <c r="C5" s="5"/>
      <c r="D5" s="6" t="s">
        <v>3</v>
      </c>
      <c r="E5" s="4" t="s">
        <v>4</v>
      </c>
      <c r="F5" s="5"/>
      <c r="G5" s="6" t="s">
        <v>5</v>
      </c>
      <c r="H5" s="5" t="s">
        <v>6</v>
      </c>
      <c r="I5" s="5"/>
      <c r="J5" s="6" t="s">
        <v>7</v>
      </c>
      <c r="L5" s="1" t="s">
        <v>29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0</v>
      </c>
      <c r="T5" s="3" t="s">
        <v>20</v>
      </c>
      <c r="U5" s="3" t="s">
        <v>21</v>
      </c>
      <c r="V5" s="3" t="s">
        <v>22</v>
      </c>
      <c r="W5" s="3" t="s">
        <v>23</v>
      </c>
      <c r="X5" s="3" t="s">
        <v>24</v>
      </c>
      <c r="Y5" s="3" t="s">
        <v>25</v>
      </c>
      <c r="Z5" s="3" t="s">
        <v>26</v>
      </c>
      <c r="AA5" s="3" t="s">
        <v>27</v>
      </c>
      <c r="AB5" s="3" t="s">
        <v>28</v>
      </c>
    </row>
    <row r="6" spans="1:28" x14ac:dyDescent="0.25">
      <c r="A6" s="15" t="s">
        <v>8</v>
      </c>
      <c r="B6" s="7" t="s">
        <v>31</v>
      </c>
      <c r="C6" s="8"/>
      <c r="D6" s="9"/>
      <c r="E6" s="7" t="s">
        <v>44</v>
      </c>
      <c r="F6" s="8"/>
      <c r="G6" s="9" t="s">
        <v>46</v>
      </c>
      <c r="H6" s="8"/>
      <c r="I6" s="8" t="s">
        <v>70</v>
      </c>
      <c r="J6" s="9"/>
      <c r="L6" s="1" t="s">
        <v>8</v>
      </c>
      <c r="M6" s="2">
        <f>COUNTIF($B$6:$J$15,"*(IH)*")+0.5*COUNTIF($B$6:$J$15,"*(½IH)*")</f>
        <v>0</v>
      </c>
      <c r="N6" s="2">
        <f>COUNTIF($B$6:$J$15,"*(PH)*")+0.5*COUNTIF($B$6:$J$15,"*(½PH)*")</f>
        <v>0</v>
      </c>
      <c r="O6" s="2">
        <f>COUNTIF($B$6:$J$15,"*(TH)*")+0.5*COUNTIF($B$6:$J$15,"*(½TH)*")</f>
        <v>0</v>
      </c>
      <c r="P6" s="2">
        <f>COUNTIF($B$6:$J$15,"*(TJ)*")+0.5*COUNTIF($B$6:$J$15,"*(½TJ)*")</f>
        <v>1</v>
      </c>
      <c r="Q6" s="2">
        <f>COUNTIF($B$6:$J$15,"*(EL)*")+0.5*COUNTIF($B$6:$J$15,"*(½EL)*")</f>
        <v>0.5</v>
      </c>
      <c r="R6" s="2">
        <f>COUNTIF($B$6:$J$15,"*(MLL)*")+0.5*COUNTIF($B$6:$J$15,"*(½MLL)*")</f>
        <v>2</v>
      </c>
      <c r="S6" s="2">
        <f>COUNTIF($B$6:$J$15,"*(LL)*")+0.5*COUNTIF($B$6:$J$15,"*(½LL)*")</f>
        <v>1</v>
      </c>
      <c r="T6" s="2">
        <f>COUNTIF($B$6:$J$15,"*(MN)*")+0.5*COUNTIF($B$6:$J$15,"*(½MN)*")</f>
        <v>0</v>
      </c>
      <c r="U6" s="2">
        <f>COUNTIF($B$6:$J$15,"*(LP)*")+0.5*COUNTIF($B$6:$J$15,"*(½LP)*")</f>
        <v>0</v>
      </c>
      <c r="V6" s="2">
        <f>COUNTIF($B$6:$J$15,"*(MRB)*")+0.5*COUNTIF($B$6:$J$15,"*(½MRB)*")</f>
        <v>0.5</v>
      </c>
      <c r="W6" s="2">
        <f>COUNTIF($B$6:$J$15,"*(JR)*")+0.5*COUNTIF($B$6:$J$15,"*(½JR)*")</f>
        <v>0</v>
      </c>
      <c r="X6" s="2">
        <f>COUNTIF($B$6:$J$15,"*(JS)*")+0.5*COUNTIF($B$6:$J$15,"*(½JS)*")</f>
        <v>0.5</v>
      </c>
      <c r="Y6" s="2">
        <f>COUNTIF($B$6:$J$15,"*(KS)*")+0.5*COUNTIF($B$6:$J$15,"*(½KS)*")</f>
        <v>1</v>
      </c>
      <c r="Z6" s="2">
        <f>COUNTIF($B$6:$J$15,"*(PS)*")+0.5*COUNTIF($B$6:$J$15,"*(½PS)*")</f>
        <v>3</v>
      </c>
      <c r="AA6" s="2">
        <f>COUNTIF($B$6:$J$15,"*(MT)*")+0.5*COUNTIF($B$6:$J$15,"*(½MT)*")</f>
        <v>0</v>
      </c>
      <c r="AB6" s="2">
        <f>COUNTIF($B$6:$J$15,"*(AV)*")+0.5*COUNTIF($B$6:$J$15,"*(½AV)*")</f>
        <v>0</v>
      </c>
    </row>
    <row r="7" spans="1:28" x14ac:dyDescent="0.25">
      <c r="A7" s="16"/>
      <c r="B7" s="10"/>
      <c r="C7" s="2"/>
      <c r="D7" s="11"/>
      <c r="E7" s="10"/>
      <c r="F7" s="2"/>
      <c r="G7" s="11" t="s">
        <v>45</v>
      </c>
      <c r="H7" s="2"/>
      <c r="I7" s="2"/>
      <c r="J7" s="11"/>
      <c r="L7" s="1" t="s">
        <v>9</v>
      </c>
      <c r="M7" s="2">
        <f>COUNTIF($B$16:$J$25,"*(IH)*")+0.5*COUNTIF($B$16:$J$25,"*(½IH)*")</f>
        <v>0</v>
      </c>
      <c r="N7" s="2">
        <f>COUNTIF($B$16:$J$25,"*(PH)*")+0.5*COUNTIF($B$16:$J$25,"*(½PH)*")</f>
        <v>1</v>
      </c>
      <c r="O7" s="2">
        <f>COUNTIF($B$16:$J$25,"*(TH)*")+0.5*COUNTIF($B$16:$J$25,"*(½TH)*")</f>
        <v>0</v>
      </c>
      <c r="P7" s="2">
        <f>COUNTIF($B$16:$J$25,"*(TJ)*")+0.5*COUNTIF($B$16:$J$25,"*(½TJ)*")</f>
        <v>1</v>
      </c>
      <c r="Q7" s="2">
        <f>COUNTIF($B$16:$J$25,"*(EL)*")+0.5*COUNTIF($B$16:$J$25,"*(½EL)*")</f>
        <v>0.5</v>
      </c>
      <c r="R7" s="2">
        <f>COUNTIF($B$16:$J$25,"*(MLL)*")+0.5*COUNTIF($B$16:$J$25,"*(½MLL)*")</f>
        <v>3</v>
      </c>
      <c r="S7" s="2">
        <f>COUNTIF($B$16:$J$25,"*(LL)*")+0.5*COUNTIF($B$16:$J$25,"*(½LL)*")</f>
        <v>1</v>
      </c>
      <c r="T7" s="2">
        <f>COUNTIF($B$16:$J$25,"*(MN)*")+0.5*COUNTIF($B$16:$J$25,"*(½MN)*")</f>
        <v>0</v>
      </c>
      <c r="U7" s="2">
        <f>COUNTIF($B$16:$J$25,"*(LP)*")+0.5*COUNTIF($B$16:$J$25,"*(½LP)*")</f>
        <v>0.5</v>
      </c>
      <c r="V7" s="2">
        <f>COUNTIF($B$16:$J$25,"*(MRB)*")+0.5*COUNTIF($B$16:$J$25,"*(½MRB)*")</f>
        <v>1</v>
      </c>
      <c r="W7" s="2">
        <f>COUNTIF($B$16:$J$25,"*(JR)*")+0.5*COUNTIF($B$16:$J$25,"*(½JR)*")</f>
        <v>0</v>
      </c>
      <c r="X7" s="2">
        <f>COUNTIF($B$16:$J$25,"*(JS)*")+0.5*COUNTIF($B$16:$J$25,"*(½JS)*")</f>
        <v>0.5</v>
      </c>
      <c r="Y7" s="2">
        <f>COUNTIF($B$16:$J$25,"*(KS)*")+0.5*COUNTIF($B$16:$J$25,"*(½KS)*")</f>
        <v>0</v>
      </c>
      <c r="Z7" s="2">
        <f>COUNTIF($B$16:$J$25,"*(PS)*")+0.5*COUNTIF($B$16:$J$25,"*(½PS)*")</f>
        <v>2</v>
      </c>
      <c r="AA7" s="2">
        <f>COUNTIF($B$16:$J$25,"*(MT)*")+0.5*COUNTIF($B$16:$J$25,"*(½MT)*")</f>
        <v>0</v>
      </c>
      <c r="AB7" s="2">
        <f>COUNTIF($B$16:$J$25,"*(AV)*")+0.5*COUNTIF($B$16:$J$25,"*(½AV)*")</f>
        <v>0</v>
      </c>
    </row>
    <row r="8" spans="1:28" x14ac:dyDescent="0.25">
      <c r="A8" s="16"/>
      <c r="B8" s="10"/>
      <c r="C8" s="2"/>
      <c r="D8" s="11"/>
      <c r="E8" s="10"/>
      <c r="F8" s="2"/>
      <c r="G8" s="11"/>
      <c r="H8" s="2"/>
      <c r="I8" s="2"/>
      <c r="J8" s="11"/>
      <c r="L8" s="1" t="s">
        <v>10</v>
      </c>
      <c r="M8" s="2">
        <f>COUNTIF($B$26:$J$35,"*(IH)*")+0.5*COUNTIF($B$26:$J$35,"*(½IH)*")</f>
        <v>0</v>
      </c>
      <c r="N8" s="2">
        <f>COUNTIF($B$26:$J$35,"*(PH)*")+0.5*COUNTIF($B$26:$J$35,"*(½PH)*")</f>
        <v>1</v>
      </c>
      <c r="O8" s="2">
        <f>COUNTIF($B$26:$J$35,"*(TH)*")+0.5*COUNTIF($B$26:$J$35,"*(½TH)*")</f>
        <v>0</v>
      </c>
      <c r="P8" s="2">
        <f>COUNTIF($B$26:$J$35,"*(TJ)*")+0.5*COUNTIF($B$26:$J$35,"*(½TJ)*")</f>
        <v>2</v>
      </c>
      <c r="Q8" s="2">
        <f>COUNTIF($B$26:$J$35,"*(EL)*")+0.5*COUNTIF($B$26:$J$35,"*(½EL)*")</f>
        <v>1</v>
      </c>
      <c r="R8" s="2">
        <f>COUNTIF($B$26:$J$35,"*(MLL)*")+0.5*COUNTIF($B$26:$J$35,"*(½MLL)*")</f>
        <v>2</v>
      </c>
      <c r="S8" s="2">
        <f>COUNTIF($B$26:$J$35,"*(LL)*")+0.5*COUNTIF($B$26:$J$35,"*(½LL)*")</f>
        <v>1</v>
      </c>
      <c r="T8" s="2">
        <f>COUNTIF($B$26:$J$35,"*(MN)*")+0.5*COUNTIF($B$26:$J$35,"*(½MN)*")</f>
        <v>0</v>
      </c>
      <c r="U8" s="2">
        <f>COUNTIF($B$26:$J$35,"*(LP)*")+0.5*COUNTIF($B$26:$J$35,"*(½LP)*")</f>
        <v>0.5</v>
      </c>
      <c r="V8" s="2">
        <f>COUNTIF($B$26:$J$35,"*(MRB)*")+0.5*COUNTIF($B$26:$J$35,"*(½MRB)*")</f>
        <v>0</v>
      </c>
      <c r="W8" s="2">
        <f>COUNTIF($B$26:$J$35,"*(JR)*")+0.5*COUNTIF($B$26:$J$35,"*(½JR)*")</f>
        <v>0</v>
      </c>
      <c r="X8" s="2">
        <f>COUNTIF($B$26:$J$35,"*(JS)*")+0.5*COUNTIF($B$26:$J$35,"*(½JS)*")</f>
        <v>0.5</v>
      </c>
      <c r="Y8" s="2">
        <f>COUNTIF($B$26:$J$35,"*(KS)*")+0.5*COUNTIF($B$26:$J$35,"*(½KS)*")</f>
        <v>0</v>
      </c>
      <c r="Z8" s="2">
        <f>COUNTIF($B$26:$J$35,"*(PS)*")+0.5*COUNTIF($B$26:$J$35,"*(½PS)*")</f>
        <v>2</v>
      </c>
      <c r="AA8" s="2">
        <f>COUNTIF($B$26:$J$35,"*(MT)*")+0.5*COUNTIF($B$26:$J$35,"*(½MT)*")</f>
        <v>0</v>
      </c>
      <c r="AB8" s="2">
        <f>COUNTIF($B$26:$J$35,"*(AV)*")+0.5*COUNTIF($B$26:$J$35,"*(½AV)*")</f>
        <v>0</v>
      </c>
    </row>
    <row r="9" spans="1:28" x14ac:dyDescent="0.25">
      <c r="A9" s="16"/>
      <c r="B9" s="10"/>
      <c r="C9" s="2" t="s">
        <v>64</v>
      </c>
      <c r="D9" s="11"/>
      <c r="E9" s="10"/>
      <c r="F9" s="2"/>
      <c r="G9" s="11"/>
      <c r="H9" s="2"/>
      <c r="I9" s="2"/>
      <c r="J9" s="11"/>
      <c r="L9" s="1" t="s">
        <v>11</v>
      </c>
      <c r="M9" s="2">
        <f>COUNTIF($B$36:$J$45,"*(IH)*")+0.5*COUNTIF($B$36:$J$45,"*(½IH)*")</f>
        <v>0</v>
      </c>
      <c r="N9" s="2">
        <f>COUNTIF($B$36:$J$45,"*(PH)*")+0.5*COUNTIF($B$36:$J$45,"*(½PH)*")</f>
        <v>2</v>
      </c>
      <c r="O9" s="2">
        <f>COUNTIF($B$36:$J$45,"*(TH)*")+0.5*COUNTIF($B$36:$J$45,"*(½TH)*")</f>
        <v>0</v>
      </c>
      <c r="P9" s="2">
        <f>COUNTIF($B$36:$J$45,"*(TJ)*")+0.5*COUNTIF($B$36:$J$45,"*(½TJ)*")</f>
        <v>2</v>
      </c>
      <c r="Q9" s="2">
        <f>COUNTIF($B$36:$J$45,"*(EL)*")+0.5*COUNTIF($B$36:$J$45,"*(½EL)*")</f>
        <v>0.5</v>
      </c>
      <c r="R9" s="2">
        <f>COUNTIF($B$36:$J$45,"*(MLL)*")+0.5*COUNTIF($B$36:$J$45,"*(½MLL)*")</f>
        <v>2</v>
      </c>
      <c r="S9" s="2">
        <f>COUNTIF($B$36:$J$45,"*(LL)*")+0.5*COUNTIF($B$36:$J$45,"*(½LL)*")</f>
        <v>2</v>
      </c>
      <c r="T9" s="2">
        <f>COUNTIF($B$36:$J$45,"*(MN)*")+0.5*COUNTIF($B$36:$J$45,"*(½MN)*")</f>
        <v>0</v>
      </c>
      <c r="U9" s="2">
        <f>COUNTIF($B$36:$J$45,"*(LP)*")+0.5*COUNTIF($B$36:$J$45,"*(½LP)*")</f>
        <v>0.5</v>
      </c>
      <c r="V9" s="2">
        <f>COUNTIF($B$36:$J$45,"*(MRB)*")+0.5*COUNTIF($B$36:$J$45,"*(½MRB)*")</f>
        <v>0</v>
      </c>
      <c r="W9" s="2">
        <f>COUNTIF($B$36:$J$45,"*(JR)*")+0.5*COUNTIF($B$36:$J$45,"*(½JR)*")</f>
        <v>0</v>
      </c>
      <c r="X9" s="2">
        <f>COUNTIF($B$36:$J$45,"*(JS)*")+0.5*COUNTIF($B$36:$J$45,"*(½JS)*")</f>
        <v>0</v>
      </c>
      <c r="Y9" s="2">
        <f>COUNTIF($B$36:$J$45,"*(KS)*")+0.5*COUNTIF($B$36:$J$45,"*(½KS)*")</f>
        <v>0</v>
      </c>
      <c r="Z9" s="2">
        <f>COUNTIF($B$36:$J$45,"*(PS)*")+0.5*COUNTIF($B$36:$J$45,"*(½PS)*")</f>
        <v>3</v>
      </c>
      <c r="AA9" s="2">
        <f>COUNTIF($B$36:$J$45,"*(MT)*")+0.5*COUNTIF($B$36:$J$45,"*(½MT)*")</f>
        <v>0</v>
      </c>
      <c r="AB9" s="2">
        <f>COUNTIF($B$36:$J$45,"*(AV)*")+0.5*COUNTIF($B$36:$J$45,"*(½AV)*")</f>
        <v>0</v>
      </c>
    </row>
    <row r="10" spans="1:28" x14ac:dyDescent="0.25">
      <c r="A10" s="16"/>
      <c r="B10" s="10"/>
      <c r="C10" s="2" t="s">
        <v>34</v>
      </c>
      <c r="D10" s="11"/>
      <c r="E10" s="10"/>
      <c r="F10" s="2" t="s">
        <v>58</v>
      </c>
      <c r="G10" s="11"/>
      <c r="H10" s="2"/>
      <c r="I10" s="2"/>
      <c r="J10" s="11"/>
      <c r="L10" s="1" t="s">
        <v>12</v>
      </c>
      <c r="M10" s="2">
        <f>COUNTIF($B$46:$G$55,"*(IH)*")+0.5*COUNTIF($B$46:$G$55,"*(½IH)*")</f>
        <v>0</v>
      </c>
      <c r="N10" s="2">
        <f>COUNTIF($B$46:$G$55,"*(PH)*")+0.5*COUNTIF($B$46:$G$55,"*(½PH)*")</f>
        <v>2</v>
      </c>
      <c r="O10" s="2">
        <f>COUNTIF($B$46:$G$55,"*(TH)*")+0.5*COUNTIF($B$46:$G$55,"*(½TH)*")</f>
        <v>0</v>
      </c>
      <c r="P10" s="2">
        <f>COUNTIF($B$46:$G$55,"*(TJ)*")+0.5*COUNTIF($B$46:$G$55,"*(½TJ)*")</f>
        <v>2</v>
      </c>
      <c r="Q10" s="2">
        <f>COUNTIF($B$46:$G$55,"*(EL)*")+0.5*COUNTIF($B$46:$G$55,"*(½EL)*")</f>
        <v>0.5</v>
      </c>
      <c r="R10" s="2">
        <f>COUNTIF($B$46:$G$55,"*(MLL)*")+0.5*COUNTIF($B$46:$G$55,"*(½MLL)*")</f>
        <v>2</v>
      </c>
      <c r="S10" s="2">
        <f>COUNTIF($B$46:$G$55,"*(LL)*")+0.5*COUNTIF($B$46:$G$55,"*(½LL)*")</f>
        <v>0</v>
      </c>
      <c r="T10" s="2">
        <f>COUNTIF($B$46:$G$55,"*(MN)*")+0.5*COUNTIF($B$46:$G$55,"*(½MN)*")</f>
        <v>0</v>
      </c>
      <c r="U10" s="2">
        <f>COUNTIF($B$46:$G$55,"*(LP)*")+0.5*COUNTIF($B$46:$G$55,"*(½LP)*")</f>
        <v>0</v>
      </c>
      <c r="V10" s="2">
        <f>COUNTIF($B$46:$G$55,"*(MRB)*")+0.5*COUNTIF($B$46:$G$55,"*(½MRB)*")</f>
        <v>0</v>
      </c>
      <c r="W10" s="2">
        <f>COUNTIF($B$46:$G$55,"*(JR)*")+0.5*COUNTIF($B$46:$G$55,"*(½JR)*")</f>
        <v>0</v>
      </c>
      <c r="X10" s="2">
        <f>COUNTIF($B$46:$G$55,"*(JS)*")+0.5*COUNTIF($B$46:$G$55,"*(½JS)*")</f>
        <v>0.5</v>
      </c>
      <c r="Y10" s="2">
        <f>COUNTIF($B$46:$G$55,"*(KS)*")+0.5*COUNTIF($B$46:$G$55,"*(½KS)*")</f>
        <v>0</v>
      </c>
      <c r="Z10" s="2">
        <f>COUNTIF($B$46:$G$55,"*(PS)*")+0.5*COUNTIF($B$46:$G$55,"*(½PS)*")</f>
        <v>2</v>
      </c>
      <c r="AA10" s="2">
        <f>COUNTIF($B$46:$G$55,"*(MT)*")+0.5*COUNTIF($B$46:$G$55,"*(½MT)*")</f>
        <v>0</v>
      </c>
      <c r="AB10" s="2">
        <f>COUNTIF($B$46:$G$55,"*(AV)*")+0.5*COUNTIF($B$46:$G$55,"*(½AV)*")</f>
        <v>0</v>
      </c>
    </row>
    <row r="11" spans="1:28" x14ac:dyDescent="0.25">
      <c r="A11" s="16"/>
      <c r="B11" s="10"/>
      <c r="C11" s="2" t="s">
        <v>88</v>
      </c>
      <c r="D11" s="11"/>
      <c r="E11" s="10"/>
      <c r="F11" s="2"/>
      <c r="G11" s="11"/>
      <c r="H11" s="2"/>
      <c r="I11" s="2"/>
      <c r="J11" s="11"/>
      <c r="L11" s="1" t="s">
        <v>13</v>
      </c>
      <c r="M11" s="2">
        <f>COUNTIF($B$56:$G$65,"*(IH)*")+0.5*COUNTIF($B$56:$G$65,"*(½IH)*")</f>
        <v>0</v>
      </c>
      <c r="N11" s="2">
        <f>COUNTIF($B$56:$G$65,"*(PH)*")+0.5*COUNTIF($B$56:$G$65,"*(½PH)*")</f>
        <v>1</v>
      </c>
      <c r="O11" s="2">
        <f>COUNTIF($B$56:$G$65,"*(TH)*")+0.5*COUNTIF($B$56:$G$65,"*(½TH)*")</f>
        <v>0</v>
      </c>
      <c r="P11" s="2">
        <f>COUNTIF($B$56:$G$65,"*(TJ)*")+0.5*COUNTIF($B$56:$G$65,"*(½TJ)*")</f>
        <v>2</v>
      </c>
      <c r="Q11" s="2">
        <f>COUNTIF($B$56:$G$65,"*(EL)*")+0.5*COUNTIF($B$56:$G$65,"*(½EL)*")</f>
        <v>0</v>
      </c>
      <c r="R11" s="2">
        <f>COUNTIF($B$56:$G$65,"*(MLL)*")+0.5*COUNTIF($B$56:$G$65,"*(½MLL)*")</f>
        <v>2</v>
      </c>
      <c r="S11" s="2">
        <f>COUNTIF($B$56:$G$65,"*(LL)*")+0.5*COUNTIF($B$56:$G$65,"*(½LL)*")</f>
        <v>1</v>
      </c>
      <c r="T11" s="2">
        <f>COUNTIF($B$56:$G$65,"*(MN)*")+0.5*COUNTIF($B$56:$G$65,"*(½MN)*")</f>
        <v>0</v>
      </c>
      <c r="U11" s="2">
        <f>COUNTIF($B$56:$G$65,"*(LP)*")+0.5*COUNTIF($B$56:$G$65,"*(½LP)*")</f>
        <v>0</v>
      </c>
      <c r="V11" s="2">
        <f>COUNTIF($B$56:$G$65,"*(MRB)*")+0.5*COUNTIF($B$56:$G$65,"*(½MRB)*")</f>
        <v>0</v>
      </c>
      <c r="W11" s="2">
        <f>COUNTIF($B$56:$G$65,"*(JR)*")+0.5*COUNTIF($B$56:$G$65,"*(½JR)*")</f>
        <v>0</v>
      </c>
      <c r="X11" s="2">
        <f>COUNTIF($B$56:$G$65,"*(JS)*")+0.5*COUNTIF($B$56:$G$65,"*(½JS)*")</f>
        <v>0</v>
      </c>
      <c r="Y11" s="2">
        <f>COUNTIF($B$56:$G$65,"*(KS)*")+0.5*COUNTIF($B$56:$G$65,"*(½KS)*")</f>
        <v>0</v>
      </c>
      <c r="Z11" s="2">
        <f>COUNTIF($B$56:$G$65,"*(PS)*")+0.5*COUNTIF($B$56:$G$65,"*(½PS)*")</f>
        <v>2</v>
      </c>
      <c r="AA11" s="2">
        <f>COUNTIF($B$56:$G$65,"*(MT)*")+0.5*COUNTIF($B$56:$G$65,"*(½MT)*")</f>
        <v>0</v>
      </c>
      <c r="AB11" s="2">
        <f>COUNTIF($B$56:$G$65,"*(AV)*")+0.5*COUNTIF($B$56:$G$65,"*(½AV)*")</f>
        <v>0</v>
      </c>
    </row>
    <row r="12" spans="1:28" x14ac:dyDescent="0.25">
      <c r="A12" s="16"/>
      <c r="B12" s="10"/>
      <c r="C12" s="2" t="s">
        <v>35</v>
      </c>
      <c r="D12" s="11"/>
      <c r="E12" s="10"/>
      <c r="F12" s="2"/>
      <c r="G12" s="11"/>
      <c r="H12" s="2"/>
      <c r="I12" s="2"/>
      <c r="J12" s="11"/>
      <c r="L12" s="1"/>
    </row>
    <row r="13" spans="1:28" x14ac:dyDescent="0.25">
      <c r="A13" s="16"/>
      <c r="B13" s="10"/>
      <c r="C13" s="2" t="s">
        <v>32</v>
      </c>
      <c r="D13" s="11"/>
      <c r="E13" s="10"/>
      <c r="F13" s="2"/>
      <c r="G13" s="11"/>
      <c r="H13" s="2"/>
      <c r="I13" s="2"/>
      <c r="J13" s="11"/>
      <c r="L13" s="1" t="s">
        <v>30</v>
      </c>
      <c r="M13" s="3">
        <f>SUM(M6:M11)</f>
        <v>0</v>
      </c>
      <c r="N13" s="3">
        <f t="shared" ref="N13:AB13" si="0">SUM(N6:N11)</f>
        <v>7</v>
      </c>
      <c r="O13" s="3">
        <f t="shared" si="0"/>
        <v>0</v>
      </c>
      <c r="P13" s="3">
        <f t="shared" si="0"/>
        <v>10</v>
      </c>
      <c r="Q13" s="3">
        <f t="shared" si="0"/>
        <v>3</v>
      </c>
      <c r="R13" s="3">
        <f t="shared" si="0"/>
        <v>13</v>
      </c>
      <c r="S13" s="3">
        <f t="shared" si="0"/>
        <v>6</v>
      </c>
      <c r="T13" s="3">
        <f t="shared" si="0"/>
        <v>0</v>
      </c>
      <c r="U13" s="3">
        <f t="shared" si="0"/>
        <v>1.5</v>
      </c>
      <c r="V13" s="3">
        <f t="shared" si="0"/>
        <v>1.5</v>
      </c>
      <c r="W13" s="3">
        <f t="shared" si="0"/>
        <v>0</v>
      </c>
      <c r="X13" s="3">
        <f t="shared" si="0"/>
        <v>2</v>
      </c>
      <c r="Y13" s="3">
        <f t="shared" si="0"/>
        <v>1</v>
      </c>
      <c r="Z13" s="3">
        <f t="shared" si="0"/>
        <v>14</v>
      </c>
      <c r="AA13" s="3">
        <f t="shared" si="0"/>
        <v>0</v>
      </c>
      <c r="AB13" s="3">
        <f t="shared" si="0"/>
        <v>0</v>
      </c>
    </row>
    <row r="14" spans="1:28" x14ac:dyDescent="0.25">
      <c r="A14" s="16"/>
      <c r="B14" s="10"/>
      <c r="C14" s="2" t="s">
        <v>48</v>
      </c>
      <c r="D14" s="11"/>
      <c r="E14" s="10"/>
      <c r="F14" s="2"/>
      <c r="G14" s="11"/>
      <c r="H14" s="2"/>
      <c r="I14" s="2"/>
      <c r="J14" s="11"/>
    </row>
    <row r="15" spans="1:28" x14ac:dyDescent="0.25">
      <c r="A15" s="17"/>
      <c r="B15" s="12"/>
      <c r="C15" s="13"/>
      <c r="D15" s="14"/>
      <c r="E15" s="12"/>
      <c r="F15" s="13"/>
      <c r="G15" s="14"/>
      <c r="H15" s="13"/>
      <c r="I15" s="13"/>
      <c r="J15" s="14"/>
    </row>
    <row r="16" spans="1:28" x14ac:dyDescent="0.25">
      <c r="A16" s="16" t="s">
        <v>9</v>
      </c>
      <c r="B16" s="10" t="s">
        <v>33</v>
      </c>
      <c r="C16" s="2"/>
      <c r="D16" s="11" t="s">
        <v>31</v>
      </c>
      <c r="E16" s="10" t="s">
        <v>46</v>
      </c>
      <c r="F16" s="2"/>
      <c r="G16" s="11" t="s">
        <v>44</v>
      </c>
      <c r="H16" s="7"/>
      <c r="I16" s="8"/>
      <c r="J16" s="9"/>
    </row>
    <row r="17" spans="1:10" x14ac:dyDescent="0.25">
      <c r="A17" s="16"/>
      <c r="B17" s="10"/>
      <c r="C17" s="2"/>
      <c r="D17" s="11" t="s">
        <v>33</v>
      </c>
      <c r="E17" s="10" t="s">
        <v>45</v>
      </c>
      <c r="F17" s="2"/>
      <c r="G17" s="11"/>
      <c r="H17" s="10"/>
      <c r="I17" s="2"/>
      <c r="J17" s="11"/>
    </row>
    <row r="18" spans="1:10" x14ac:dyDescent="0.25">
      <c r="A18" s="16"/>
      <c r="B18" s="10"/>
      <c r="C18" s="2"/>
      <c r="D18" s="11"/>
      <c r="E18" s="10"/>
      <c r="F18" s="2"/>
      <c r="G18" s="11"/>
      <c r="H18" s="10"/>
      <c r="I18" s="2"/>
      <c r="J18" s="11"/>
    </row>
    <row r="19" spans="1:10" x14ac:dyDescent="0.25">
      <c r="A19" s="16"/>
      <c r="B19" s="10"/>
      <c r="D19" s="11"/>
      <c r="E19" s="10"/>
      <c r="F19" s="2"/>
      <c r="G19" s="11"/>
      <c r="H19" s="10"/>
      <c r="I19" s="2"/>
      <c r="J19" s="11"/>
    </row>
    <row r="20" spans="1:10" x14ac:dyDescent="0.25">
      <c r="A20" s="16"/>
      <c r="B20" s="2"/>
      <c r="C20" s="2" t="s">
        <v>59</v>
      </c>
      <c r="D20" s="2"/>
      <c r="E20" s="10"/>
      <c r="F20" s="2"/>
      <c r="G20" s="11"/>
      <c r="H20" s="10"/>
      <c r="I20" s="2"/>
      <c r="J20" s="11"/>
    </row>
    <row r="21" spans="1:10" x14ac:dyDescent="0.25">
      <c r="A21" s="16"/>
      <c r="B21" s="10"/>
      <c r="C21" s="2" t="s">
        <v>35</v>
      </c>
      <c r="D21" s="11"/>
      <c r="E21" s="10"/>
      <c r="F21" s="2"/>
      <c r="G21" s="11"/>
      <c r="H21" s="10"/>
      <c r="I21" s="2" t="s">
        <v>58</v>
      </c>
      <c r="J21" s="11"/>
    </row>
    <row r="22" spans="1:10" x14ac:dyDescent="0.25">
      <c r="A22" s="16"/>
      <c r="B22" s="10"/>
      <c r="C22" s="2" t="s">
        <v>36</v>
      </c>
      <c r="D22" s="11"/>
      <c r="E22" s="10"/>
      <c r="F22" s="2" t="s">
        <v>47</v>
      </c>
      <c r="G22" s="11"/>
      <c r="H22" s="10"/>
      <c r="I22" s="2"/>
      <c r="J22" s="11"/>
    </row>
    <row r="23" spans="1:10" x14ac:dyDescent="0.25">
      <c r="A23" s="16"/>
      <c r="B23" s="10"/>
      <c r="C23" s="2"/>
      <c r="D23" s="11"/>
      <c r="E23" s="10"/>
      <c r="F23" s="2"/>
      <c r="G23" s="11"/>
      <c r="H23" s="10"/>
      <c r="I23" s="2"/>
      <c r="J23" s="11"/>
    </row>
    <row r="24" spans="1:10" x14ac:dyDescent="0.25">
      <c r="A24" s="16"/>
      <c r="B24" s="10"/>
      <c r="C24" s="2"/>
      <c r="D24" s="11"/>
      <c r="E24" s="10"/>
      <c r="F24" s="2"/>
      <c r="G24" s="11"/>
      <c r="H24" s="10"/>
      <c r="I24" s="2"/>
      <c r="J24" s="11"/>
    </row>
    <row r="25" spans="1:10" x14ac:dyDescent="0.25">
      <c r="A25" s="16"/>
      <c r="B25" s="10"/>
      <c r="C25" s="2"/>
      <c r="D25" s="11"/>
      <c r="E25" s="10"/>
      <c r="F25" s="2"/>
      <c r="G25" s="11"/>
      <c r="H25" s="12"/>
      <c r="I25" s="13"/>
      <c r="J25" s="14"/>
    </row>
    <row r="26" spans="1:10" x14ac:dyDescent="0.25">
      <c r="A26" s="15" t="s">
        <v>10</v>
      </c>
      <c r="B26" s="7" t="s">
        <v>37</v>
      </c>
      <c r="C26" s="8"/>
      <c r="D26" s="9" t="s">
        <v>39</v>
      </c>
      <c r="E26" s="7" t="s">
        <v>51</v>
      </c>
      <c r="F26" s="8"/>
      <c r="G26" s="9" t="s">
        <v>50</v>
      </c>
      <c r="H26" s="7"/>
      <c r="I26" s="8"/>
      <c r="J26" s="9"/>
    </row>
    <row r="27" spans="1:10" x14ac:dyDescent="0.25">
      <c r="A27" s="16"/>
      <c r="B27" s="10" t="s">
        <v>38</v>
      </c>
      <c r="C27" s="2"/>
      <c r="D27" s="11"/>
      <c r="E27" s="10"/>
      <c r="F27" s="2"/>
      <c r="G27" s="11" t="s">
        <v>49</v>
      </c>
      <c r="H27" s="10"/>
      <c r="I27" s="2"/>
      <c r="J27" s="11"/>
    </row>
    <row r="28" spans="1:10" x14ac:dyDescent="0.25">
      <c r="A28" s="16"/>
      <c r="B28" s="10"/>
      <c r="D28" s="11"/>
      <c r="E28" s="10"/>
      <c r="F28" s="2"/>
      <c r="G28" s="11"/>
      <c r="H28" s="10"/>
      <c r="I28" s="2"/>
      <c r="J28" s="11"/>
    </row>
    <row r="29" spans="1:10" x14ac:dyDescent="0.25">
      <c r="A29" s="16"/>
      <c r="B29" s="10"/>
      <c r="C29" s="2" t="s">
        <v>60</v>
      </c>
      <c r="D29" s="11"/>
      <c r="E29" s="10"/>
      <c r="F29" s="2"/>
      <c r="G29" s="11"/>
      <c r="H29" s="10"/>
      <c r="I29" s="2"/>
      <c r="J29" s="11"/>
    </row>
    <row r="30" spans="1:10" x14ac:dyDescent="0.25">
      <c r="A30" s="16"/>
      <c r="B30" s="10"/>
      <c r="C30" s="2" t="s">
        <v>62</v>
      </c>
      <c r="D30" s="11"/>
      <c r="E30" s="10"/>
      <c r="F30" s="2"/>
      <c r="G30" s="11"/>
      <c r="H30" s="10"/>
      <c r="J30" s="11"/>
    </row>
    <row r="31" spans="1:10" x14ac:dyDescent="0.25">
      <c r="A31" s="16"/>
      <c r="B31" s="10"/>
      <c r="C31" s="2"/>
      <c r="D31" s="11"/>
      <c r="E31" s="10"/>
      <c r="F31" s="2"/>
      <c r="G31" s="11"/>
      <c r="H31" s="10"/>
      <c r="I31" s="2" t="s">
        <v>56</v>
      </c>
      <c r="J31" s="11"/>
    </row>
    <row r="32" spans="1:10" x14ac:dyDescent="0.25">
      <c r="A32" s="16"/>
      <c r="B32" s="10"/>
      <c r="C32" s="2"/>
      <c r="D32" s="11"/>
      <c r="E32" s="10"/>
      <c r="F32" s="2"/>
      <c r="G32" s="11"/>
      <c r="H32" s="10"/>
      <c r="I32" s="2"/>
      <c r="J32" s="11"/>
    </row>
    <row r="33" spans="1:10" x14ac:dyDescent="0.25">
      <c r="A33" s="16"/>
      <c r="B33" s="10"/>
      <c r="C33" s="2"/>
      <c r="D33" s="11"/>
      <c r="E33" s="10"/>
      <c r="F33" s="2" t="s">
        <v>69</v>
      </c>
      <c r="G33" s="11"/>
      <c r="H33" s="10"/>
      <c r="I33" s="2"/>
      <c r="J33" s="11"/>
    </row>
    <row r="34" spans="1:10" x14ac:dyDescent="0.25">
      <c r="A34" s="16"/>
      <c r="B34" s="10"/>
      <c r="C34" s="2"/>
      <c r="D34" s="11"/>
      <c r="E34" s="10"/>
      <c r="F34" s="2"/>
      <c r="G34" s="11"/>
      <c r="H34" s="10"/>
      <c r="I34" s="2"/>
      <c r="J34" s="11"/>
    </row>
    <row r="35" spans="1:10" x14ac:dyDescent="0.25">
      <c r="A35" s="17"/>
      <c r="B35" s="12"/>
      <c r="C35" s="13"/>
      <c r="D35" s="14"/>
      <c r="E35" s="12"/>
      <c r="F35" s="13"/>
      <c r="G35" s="14"/>
      <c r="H35" s="12"/>
      <c r="I35" s="13"/>
      <c r="J35" s="14"/>
    </row>
    <row r="36" spans="1:10" x14ac:dyDescent="0.25">
      <c r="A36" s="15" t="s">
        <v>11</v>
      </c>
      <c r="B36" s="7" t="s">
        <v>39</v>
      </c>
      <c r="C36" s="8"/>
      <c r="D36" s="9" t="s">
        <v>37</v>
      </c>
      <c r="E36" s="7" t="s">
        <v>49</v>
      </c>
      <c r="F36" s="8"/>
      <c r="G36" s="9" t="s">
        <v>51</v>
      </c>
      <c r="H36" s="8"/>
      <c r="I36" s="8" t="s">
        <v>57</v>
      </c>
      <c r="J36" s="9"/>
    </row>
    <row r="37" spans="1:10" x14ac:dyDescent="0.25">
      <c r="A37" s="16"/>
      <c r="B37" s="10"/>
      <c r="C37" s="2"/>
      <c r="D37" s="11" t="s">
        <v>38</v>
      </c>
      <c r="E37" s="10" t="s">
        <v>50</v>
      </c>
      <c r="F37" s="2"/>
      <c r="G37" s="11"/>
      <c r="H37" s="2"/>
      <c r="I37" s="2" t="s">
        <v>63</v>
      </c>
      <c r="J37" s="11"/>
    </row>
    <row r="38" spans="1:10" x14ac:dyDescent="0.25">
      <c r="A38" s="16"/>
      <c r="B38" s="10"/>
      <c r="C38" s="2"/>
      <c r="D38" s="11"/>
      <c r="E38" s="10"/>
      <c r="F38" s="2"/>
      <c r="G38" s="11"/>
      <c r="H38" s="2"/>
      <c r="I38" s="2"/>
      <c r="J38" s="11"/>
    </row>
    <row r="39" spans="1:10" x14ac:dyDescent="0.25">
      <c r="A39" s="16"/>
      <c r="B39" s="10"/>
      <c r="C39" s="2"/>
      <c r="D39" s="11"/>
      <c r="E39" s="10"/>
      <c r="F39" s="2"/>
      <c r="G39" s="11"/>
      <c r="H39" s="2"/>
      <c r="I39" s="2"/>
      <c r="J39" s="11"/>
    </row>
    <row r="40" spans="1:10" x14ac:dyDescent="0.25">
      <c r="A40" s="16"/>
      <c r="B40" s="10"/>
      <c r="C40" s="2" t="s">
        <v>61</v>
      </c>
      <c r="D40" s="11"/>
      <c r="E40" s="10"/>
      <c r="F40" s="2"/>
      <c r="G40" s="11"/>
      <c r="H40" s="2"/>
      <c r="I40" s="2"/>
      <c r="J40" s="11"/>
    </row>
    <row r="41" spans="1:10" x14ac:dyDescent="0.25">
      <c r="A41" s="16"/>
      <c r="B41" s="10"/>
      <c r="C41" s="2" t="s">
        <v>47</v>
      </c>
      <c r="D41" s="11"/>
      <c r="E41" s="10"/>
      <c r="F41" s="2"/>
      <c r="G41" s="11"/>
      <c r="H41" s="2"/>
      <c r="I41" s="2"/>
      <c r="J41" s="11"/>
    </row>
    <row r="42" spans="1:10" x14ac:dyDescent="0.25">
      <c r="A42" s="16"/>
      <c r="B42" s="10"/>
      <c r="C42" s="2"/>
      <c r="D42" s="11"/>
      <c r="E42" s="10"/>
      <c r="F42" s="2"/>
      <c r="G42" s="11"/>
      <c r="H42" s="2"/>
      <c r="I42" s="2"/>
      <c r="J42" s="11"/>
    </row>
    <row r="43" spans="1:10" x14ac:dyDescent="0.25">
      <c r="A43" s="16"/>
      <c r="B43" s="10"/>
      <c r="C43" s="2"/>
      <c r="D43" s="11"/>
      <c r="E43" s="10"/>
      <c r="F43" s="2" t="s">
        <v>68</v>
      </c>
      <c r="G43" s="11"/>
      <c r="H43" s="2"/>
      <c r="I43" s="2"/>
      <c r="J43" s="11"/>
    </row>
    <row r="44" spans="1:10" x14ac:dyDescent="0.25">
      <c r="A44" s="16"/>
      <c r="B44" s="10"/>
      <c r="C44" s="2"/>
      <c r="D44" s="11"/>
      <c r="E44" s="10"/>
      <c r="F44" s="2"/>
      <c r="G44" s="11"/>
      <c r="H44" s="2"/>
      <c r="I44" s="2"/>
      <c r="J44" s="11"/>
    </row>
    <row r="45" spans="1:10" x14ac:dyDescent="0.25">
      <c r="A45" s="17"/>
      <c r="B45" s="12"/>
      <c r="C45" s="13"/>
      <c r="D45" s="14"/>
      <c r="E45" s="12"/>
      <c r="F45" s="13"/>
      <c r="G45" s="14"/>
      <c r="H45" s="13"/>
      <c r="I45" s="13"/>
      <c r="J45" s="14"/>
    </row>
    <row r="46" spans="1:10" x14ac:dyDescent="0.25">
      <c r="A46" s="16" t="s">
        <v>12</v>
      </c>
      <c r="B46" s="10" t="s">
        <v>40</v>
      </c>
      <c r="C46" s="2"/>
      <c r="D46" s="11" t="s">
        <v>41</v>
      </c>
      <c r="E46" s="10" t="s">
        <v>52</v>
      </c>
      <c r="F46" s="2"/>
      <c r="G46" s="11" t="s">
        <v>53</v>
      </c>
      <c r="H46" s="26" t="s">
        <v>71</v>
      </c>
      <c r="I46" s="18"/>
      <c r="J46" s="19"/>
    </row>
    <row r="47" spans="1:10" x14ac:dyDescent="0.25">
      <c r="A47" s="16"/>
      <c r="B47" s="10" t="s">
        <v>67</v>
      </c>
      <c r="C47" s="2"/>
      <c r="D47" s="11"/>
      <c r="E47" s="10"/>
      <c r="F47" s="2"/>
      <c r="G47" s="11" t="s">
        <v>54</v>
      </c>
      <c r="H47" s="10" t="s">
        <v>8</v>
      </c>
      <c r="I47" s="21" t="s">
        <v>78</v>
      </c>
      <c r="J47" s="22"/>
    </row>
    <row r="48" spans="1:10" x14ac:dyDescent="0.25">
      <c r="A48" s="16"/>
      <c r="B48" s="10"/>
      <c r="C48" s="2"/>
      <c r="D48" s="11"/>
      <c r="E48" s="10"/>
      <c r="F48" s="2"/>
      <c r="G48" s="11"/>
      <c r="H48" s="10" t="s">
        <v>9</v>
      </c>
      <c r="I48" s="21" t="s">
        <v>79</v>
      </c>
      <c r="J48" s="22"/>
    </row>
    <row r="49" spans="1:10" x14ac:dyDescent="0.25">
      <c r="A49" s="16"/>
      <c r="B49" s="10"/>
      <c r="C49" s="2"/>
      <c r="D49" s="11"/>
      <c r="E49" s="10"/>
      <c r="F49" s="2"/>
      <c r="G49" s="11"/>
      <c r="H49" s="10" t="s">
        <v>10</v>
      </c>
      <c r="I49" s="21" t="s">
        <v>80</v>
      </c>
      <c r="J49" s="22"/>
    </row>
    <row r="50" spans="1:10" x14ac:dyDescent="0.25">
      <c r="A50" s="16"/>
      <c r="B50" s="10"/>
      <c r="C50" s="2" t="s">
        <v>62</v>
      </c>
      <c r="D50" s="11"/>
      <c r="E50" s="10"/>
      <c r="F50" s="2"/>
      <c r="G50" s="11"/>
      <c r="H50" s="10" t="s">
        <v>11</v>
      </c>
      <c r="I50" s="21" t="s">
        <v>81</v>
      </c>
      <c r="J50" s="22"/>
    </row>
    <row r="51" spans="1:10" x14ac:dyDescent="0.25">
      <c r="A51" s="16"/>
      <c r="B51" s="10"/>
      <c r="C51" s="2"/>
      <c r="D51" s="11"/>
      <c r="E51" s="10"/>
      <c r="F51" s="2"/>
      <c r="G51" s="11"/>
      <c r="H51" s="10" t="s">
        <v>12</v>
      </c>
      <c r="I51" s="28" t="s">
        <v>82</v>
      </c>
      <c r="J51" s="22"/>
    </row>
    <row r="52" spans="1:10" x14ac:dyDescent="0.25">
      <c r="A52" s="16"/>
      <c r="B52" s="10"/>
      <c r="C52" s="2" t="s">
        <v>42</v>
      </c>
      <c r="D52" s="11"/>
      <c r="E52" s="10"/>
      <c r="F52" s="2" t="s">
        <v>55</v>
      </c>
      <c r="G52" s="11"/>
      <c r="H52" s="10" t="s">
        <v>13</v>
      </c>
      <c r="I52" s="21" t="s">
        <v>83</v>
      </c>
      <c r="J52" s="22"/>
    </row>
    <row r="53" spans="1:10" x14ac:dyDescent="0.25">
      <c r="A53" s="16"/>
      <c r="B53" s="10"/>
      <c r="C53" s="2"/>
      <c r="D53" s="11"/>
      <c r="E53" s="10"/>
      <c r="F53" s="2"/>
      <c r="G53" s="11"/>
      <c r="H53" s="20"/>
      <c r="I53" s="21"/>
      <c r="J53" s="22"/>
    </row>
    <row r="54" spans="1:10" x14ac:dyDescent="0.25">
      <c r="A54" s="16"/>
      <c r="B54" s="10"/>
      <c r="C54" s="2"/>
      <c r="D54" s="11"/>
      <c r="E54" s="10"/>
      <c r="F54" s="2"/>
      <c r="G54" s="11"/>
      <c r="H54" s="20"/>
      <c r="I54" s="21"/>
      <c r="J54" s="22"/>
    </row>
    <row r="55" spans="1:10" x14ac:dyDescent="0.25">
      <c r="A55" s="16"/>
      <c r="B55" s="10"/>
      <c r="C55" s="2"/>
      <c r="D55" s="11"/>
      <c r="E55" s="10"/>
      <c r="F55" s="2"/>
      <c r="G55" s="11"/>
      <c r="H55" s="20"/>
      <c r="I55" s="21"/>
      <c r="J55" s="22"/>
    </row>
    <row r="56" spans="1:10" x14ac:dyDescent="0.25">
      <c r="A56" s="15" t="s">
        <v>13</v>
      </c>
      <c r="B56" s="7" t="s">
        <v>41</v>
      </c>
      <c r="C56" s="8"/>
      <c r="D56" s="9" t="s">
        <v>40</v>
      </c>
      <c r="E56" s="7" t="s">
        <v>53</v>
      </c>
      <c r="F56" s="8"/>
      <c r="G56" s="9" t="s">
        <v>52</v>
      </c>
      <c r="H56" s="20"/>
      <c r="I56" s="21"/>
      <c r="J56" s="22"/>
    </row>
    <row r="57" spans="1:10" x14ac:dyDescent="0.25">
      <c r="A57" s="16"/>
      <c r="B57" s="10"/>
      <c r="C57" s="2"/>
      <c r="D57" s="11" t="s">
        <v>67</v>
      </c>
      <c r="E57" s="10" t="s">
        <v>54</v>
      </c>
      <c r="F57" s="2"/>
      <c r="G57" s="11"/>
      <c r="H57" s="20"/>
      <c r="I57" s="21"/>
      <c r="J57" s="22"/>
    </row>
    <row r="58" spans="1:10" x14ac:dyDescent="0.25">
      <c r="A58" s="16"/>
      <c r="B58" s="10"/>
      <c r="C58" s="2"/>
      <c r="D58" s="11"/>
      <c r="E58" s="10"/>
      <c r="F58" s="2"/>
      <c r="G58" s="11"/>
      <c r="H58" s="20"/>
      <c r="I58" s="21"/>
      <c r="J58" s="22"/>
    </row>
    <row r="59" spans="1:10" x14ac:dyDescent="0.25">
      <c r="A59" s="16"/>
      <c r="B59" s="10"/>
      <c r="C59" s="2"/>
      <c r="D59" s="11"/>
      <c r="E59" s="10"/>
      <c r="F59" s="2"/>
      <c r="G59" s="11"/>
      <c r="H59" s="20"/>
      <c r="I59" s="21"/>
      <c r="J59" s="22"/>
    </row>
    <row r="60" spans="1:10" x14ac:dyDescent="0.25">
      <c r="A60" s="16"/>
      <c r="B60" s="10"/>
      <c r="C60" s="2"/>
      <c r="D60" s="11"/>
      <c r="E60" s="10"/>
      <c r="F60" s="2"/>
      <c r="G60" s="11"/>
      <c r="H60" s="20"/>
      <c r="I60" s="21"/>
      <c r="J60" s="22"/>
    </row>
    <row r="61" spans="1:10" x14ac:dyDescent="0.25">
      <c r="A61" s="16"/>
      <c r="B61" s="10"/>
      <c r="C61" s="2"/>
      <c r="D61" s="11"/>
      <c r="E61" s="10"/>
      <c r="F61" s="2"/>
      <c r="G61" s="11"/>
      <c r="H61" s="20"/>
      <c r="I61" s="21"/>
      <c r="J61" s="22"/>
    </row>
    <row r="62" spans="1:10" x14ac:dyDescent="0.25">
      <c r="A62" s="16"/>
      <c r="B62" s="10"/>
      <c r="C62" s="2"/>
      <c r="D62" s="11"/>
      <c r="E62" s="10"/>
      <c r="F62" s="2"/>
      <c r="G62" s="11"/>
      <c r="H62" s="20"/>
      <c r="I62" s="21"/>
      <c r="J62" s="22"/>
    </row>
    <row r="63" spans="1:10" x14ac:dyDescent="0.25">
      <c r="A63" s="16"/>
      <c r="B63" s="10"/>
      <c r="C63" s="2" t="s">
        <v>43</v>
      </c>
      <c r="D63" s="11"/>
      <c r="E63" s="10"/>
      <c r="F63" s="2" t="s">
        <v>55</v>
      </c>
      <c r="G63" s="11"/>
      <c r="H63" s="20"/>
      <c r="I63" s="21"/>
      <c r="J63" s="22"/>
    </row>
    <row r="64" spans="1:10" x14ac:dyDescent="0.25">
      <c r="A64" s="16"/>
      <c r="B64" s="10"/>
      <c r="C64" s="2"/>
      <c r="D64" s="11"/>
      <c r="E64" s="10"/>
      <c r="F64" s="2"/>
      <c r="G64" s="11"/>
      <c r="H64" s="20"/>
      <c r="I64" s="21"/>
      <c r="J64" s="22"/>
    </row>
    <row r="65" spans="1:10" x14ac:dyDescent="0.25">
      <c r="A65" s="17"/>
      <c r="B65" s="12"/>
      <c r="C65" s="13"/>
      <c r="D65" s="14"/>
      <c r="E65" s="12"/>
      <c r="F65" s="13"/>
      <c r="G65" s="14"/>
      <c r="H65" s="23"/>
      <c r="I65" s="24"/>
      <c r="J65" s="25"/>
    </row>
    <row r="67" spans="1:10" x14ac:dyDescent="0.25">
      <c r="B67" t="s">
        <v>72</v>
      </c>
    </row>
    <row r="68" spans="1:10" x14ac:dyDescent="0.25">
      <c r="B68" t="s">
        <v>73</v>
      </c>
    </row>
    <row r="70" spans="1:10" x14ac:dyDescent="0.25">
      <c r="B70" t="s">
        <v>74</v>
      </c>
    </row>
    <row r="72" spans="1:10" x14ac:dyDescent="0.25">
      <c r="B72" t="s">
        <v>75</v>
      </c>
    </row>
    <row r="73" spans="1:10" x14ac:dyDescent="0.25">
      <c r="C73" s="27" t="s">
        <v>76</v>
      </c>
    </row>
    <row r="74" spans="1:10" x14ac:dyDescent="0.25">
      <c r="C74" s="27" t="s">
        <v>77</v>
      </c>
    </row>
    <row r="76" spans="1:10" x14ac:dyDescent="0.25">
      <c r="B76" t="s">
        <v>84</v>
      </c>
    </row>
    <row r="77" spans="1:10" x14ac:dyDescent="0.25">
      <c r="B77" t="s">
        <v>85</v>
      </c>
    </row>
    <row r="78" spans="1:10" x14ac:dyDescent="0.25">
      <c r="B78" s="27" t="s">
        <v>86</v>
      </c>
    </row>
    <row r="79" spans="1:10" x14ac:dyDescent="0.25">
      <c r="B79" t="s">
        <v>87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workbookViewId="0">
      <selection activeCell="T29" sqref="T29"/>
    </sheetView>
  </sheetViews>
  <sheetFormatPr defaultRowHeight="15" x14ac:dyDescent="0.25"/>
  <cols>
    <col min="1" max="1" width="3.140625" bestFit="1" customWidth="1"/>
    <col min="2" max="2" width="20.28515625" bestFit="1" customWidth="1"/>
    <col min="3" max="3" width="3.140625" bestFit="1" customWidth="1"/>
    <col min="4" max="4" width="20.28515625" bestFit="1" customWidth="1"/>
    <col min="5" max="5" width="3.140625" bestFit="1" customWidth="1"/>
    <col min="6" max="6" width="20.7109375" bestFit="1" customWidth="1"/>
    <col min="7" max="7" width="3.140625" bestFit="1" customWidth="1"/>
    <col min="8" max="8" width="20.28515625" bestFit="1" customWidth="1"/>
    <col min="9" max="9" width="3.140625" bestFit="1" customWidth="1"/>
    <col min="10" max="10" width="18" bestFit="1" customWidth="1"/>
    <col min="11" max="11" width="3" bestFit="1" customWidth="1"/>
    <col min="12" max="12" width="20.28515625" bestFit="1" customWidth="1"/>
    <col min="13" max="13" width="3" bestFit="1" customWidth="1"/>
    <col min="14" max="14" width="17.5703125" bestFit="1" customWidth="1"/>
    <col min="15" max="15" width="3" bestFit="1" customWidth="1"/>
    <col min="16" max="16" width="18.42578125" bestFit="1" customWidth="1"/>
    <col min="18" max="18" width="3.140625" bestFit="1" customWidth="1"/>
    <col min="19" max="19" width="20.28515625" bestFit="1" customWidth="1"/>
    <col min="20" max="21" width="3.140625" bestFit="1" customWidth="1"/>
    <col min="22" max="22" width="17.42578125" bestFit="1" customWidth="1"/>
    <col min="23" max="23" width="3.140625" bestFit="1" customWidth="1"/>
    <col min="24" max="24" width="17.42578125" bestFit="1" customWidth="1"/>
  </cols>
  <sheetData>
    <row r="1" spans="1:25" ht="15.75" x14ac:dyDescent="0.25">
      <c r="A1" s="274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</row>
    <row r="2" spans="1:25" s="1" customFormat="1" x14ac:dyDescent="0.25">
      <c r="B2" s="1" t="s">
        <v>316</v>
      </c>
      <c r="F2" s="1" t="s">
        <v>427</v>
      </c>
      <c r="H2" s="1" t="s">
        <v>427</v>
      </c>
      <c r="J2" s="1" t="s">
        <v>339</v>
      </c>
      <c r="L2" s="1" t="s">
        <v>428</v>
      </c>
      <c r="N2" s="1" t="s">
        <v>429</v>
      </c>
      <c r="P2" s="1" t="s">
        <v>433</v>
      </c>
      <c r="S2" s="1" t="s">
        <v>435</v>
      </c>
      <c r="U2" s="1" t="s">
        <v>436</v>
      </c>
      <c r="W2" s="1" t="s">
        <v>4</v>
      </c>
      <c r="X2" s="1" t="s">
        <v>189</v>
      </c>
      <c r="Y2" s="1" t="s">
        <v>378</v>
      </c>
    </row>
    <row r="3" spans="1:25" x14ac:dyDescent="0.25">
      <c r="A3" t="s">
        <v>4</v>
      </c>
      <c r="B3" t="s">
        <v>312</v>
      </c>
      <c r="E3" t="s">
        <v>4</v>
      </c>
      <c r="F3" t="s">
        <v>189</v>
      </c>
      <c r="G3" t="s">
        <v>6</v>
      </c>
      <c r="H3" t="s">
        <v>353</v>
      </c>
      <c r="I3" t="s">
        <v>4</v>
      </c>
      <c r="J3" t="s">
        <v>425</v>
      </c>
      <c r="K3" t="s">
        <v>4</v>
      </c>
      <c r="L3" t="s">
        <v>189</v>
      </c>
      <c r="M3" t="s">
        <v>6</v>
      </c>
      <c r="N3" t="s">
        <v>377</v>
      </c>
      <c r="O3" t="s">
        <v>6</v>
      </c>
      <c r="P3" t="s">
        <v>353</v>
      </c>
      <c r="R3" t="s">
        <v>4</v>
      </c>
      <c r="S3" s="138" t="s">
        <v>320</v>
      </c>
      <c r="T3" t="s">
        <v>4</v>
      </c>
      <c r="U3" t="s">
        <v>189</v>
      </c>
      <c r="X3" t="s">
        <v>313</v>
      </c>
      <c r="Y3" t="s">
        <v>378</v>
      </c>
    </row>
    <row r="4" spans="1:25" x14ac:dyDescent="0.25">
      <c r="A4" t="s">
        <v>5</v>
      </c>
      <c r="B4" t="s">
        <v>328</v>
      </c>
      <c r="E4" t="s">
        <v>4</v>
      </c>
      <c r="F4" t="s">
        <v>313</v>
      </c>
      <c r="G4" t="s">
        <v>6</v>
      </c>
      <c r="H4" t="s">
        <v>360</v>
      </c>
      <c r="I4" t="s">
        <v>4</v>
      </c>
      <c r="J4" t="s">
        <v>395</v>
      </c>
      <c r="K4" t="s">
        <v>4</v>
      </c>
      <c r="L4" t="s">
        <v>324</v>
      </c>
      <c r="M4" t="s">
        <v>6</v>
      </c>
      <c r="N4" t="s">
        <v>354</v>
      </c>
      <c r="O4" t="s">
        <v>6</v>
      </c>
      <c r="P4" t="s">
        <v>354</v>
      </c>
      <c r="R4" t="s">
        <v>4</v>
      </c>
      <c r="S4" t="s">
        <v>321</v>
      </c>
      <c r="T4" t="s">
        <v>4</v>
      </c>
      <c r="U4" t="s">
        <v>313</v>
      </c>
      <c r="X4" t="s">
        <v>320</v>
      </c>
      <c r="Y4" t="s">
        <v>378</v>
      </c>
    </row>
    <row r="5" spans="1:25" x14ac:dyDescent="0.25">
      <c r="A5" t="s">
        <v>6</v>
      </c>
      <c r="B5" t="s">
        <v>360</v>
      </c>
      <c r="E5" t="s">
        <v>4</v>
      </c>
      <c r="F5" t="s">
        <v>320</v>
      </c>
      <c r="G5" t="s">
        <v>6</v>
      </c>
      <c r="H5" t="s">
        <v>377</v>
      </c>
      <c r="I5" t="s">
        <v>4</v>
      </c>
      <c r="J5" t="s">
        <v>311</v>
      </c>
      <c r="K5" t="s">
        <v>4</v>
      </c>
      <c r="L5" t="s">
        <v>325</v>
      </c>
      <c r="M5" t="s">
        <v>6</v>
      </c>
      <c r="N5" t="s">
        <v>243</v>
      </c>
      <c r="O5" t="s">
        <v>6</v>
      </c>
      <c r="P5" t="s">
        <v>364</v>
      </c>
      <c r="R5" t="s">
        <v>4</v>
      </c>
      <c r="S5" t="s">
        <v>324</v>
      </c>
      <c r="T5" t="s">
        <v>4</v>
      </c>
      <c r="U5" t="s">
        <v>320</v>
      </c>
      <c r="V5" s="138"/>
      <c r="X5" t="s">
        <v>329</v>
      </c>
      <c r="Y5" t="s">
        <v>378</v>
      </c>
    </row>
    <row r="6" spans="1:25" x14ac:dyDescent="0.25">
      <c r="A6" t="s">
        <v>6</v>
      </c>
      <c r="B6" t="s">
        <v>377</v>
      </c>
      <c r="E6" t="s">
        <v>4</v>
      </c>
      <c r="F6" t="s">
        <v>321</v>
      </c>
      <c r="G6" t="s">
        <v>6</v>
      </c>
      <c r="H6" t="s">
        <v>243</v>
      </c>
      <c r="I6" t="s">
        <v>4</v>
      </c>
      <c r="J6" t="s">
        <v>314</v>
      </c>
      <c r="K6" t="s">
        <v>4</v>
      </c>
      <c r="L6" t="s">
        <v>420</v>
      </c>
      <c r="M6" t="s">
        <v>6</v>
      </c>
      <c r="N6" t="s">
        <v>355</v>
      </c>
      <c r="O6" t="s">
        <v>6</v>
      </c>
      <c r="P6" t="s">
        <v>430</v>
      </c>
      <c r="R6" t="s">
        <v>4</v>
      </c>
      <c r="S6" t="s">
        <v>325</v>
      </c>
      <c r="T6" t="s">
        <v>4</v>
      </c>
      <c r="U6" t="s">
        <v>329</v>
      </c>
      <c r="X6" t="s">
        <v>311</v>
      </c>
      <c r="Y6" t="s">
        <v>376</v>
      </c>
    </row>
    <row r="7" spans="1:25" x14ac:dyDescent="0.25">
      <c r="A7" t="s">
        <v>6</v>
      </c>
      <c r="B7" t="s">
        <v>356</v>
      </c>
      <c r="E7" t="s">
        <v>4</v>
      </c>
      <c r="F7" t="s">
        <v>329</v>
      </c>
      <c r="G7" t="s">
        <v>6</v>
      </c>
      <c r="H7" t="s">
        <v>399</v>
      </c>
      <c r="I7" t="s">
        <v>5</v>
      </c>
      <c r="J7" t="s">
        <v>398</v>
      </c>
      <c r="K7" t="s">
        <v>4</v>
      </c>
      <c r="L7" t="s">
        <v>331</v>
      </c>
      <c r="M7" t="s">
        <v>6</v>
      </c>
      <c r="N7" t="s">
        <v>244</v>
      </c>
      <c r="O7" t="s">
        <v>6</v>
      </c>
      <c r="P7" t="s">
        <v>431</v>
      </c>
      <c r="R7" t="s">
        <v>4</v>
      </c>
      <c r="S7" t="s">
        <v>420</v>
      </c>
      <c r="T7" t="s">
        <v>4</v>
      </c>
      <c r="U7" t="s">
        <v>311</v>
      </c>
      <c r="X7" t="s">
        <v>330</v>
      </c>
      <c r="Y7" t="s">
        <v>376</v>
      </c>
    </row>
    <row r="8" spans="1:25" x14ac:dyDescent="0.25">
      <c r="A8" t="s">
        <v>6</v>
      </c>
      <c r="B8" t="s">
        <v>358</v>
      </c>
      <c r="E8" t="s">
        <v>4</v>
      </c>
      <c r="F8" t="s">
        <v>325</v>
      </c>
      <c r="G8" t="s">
        <v>6</v>
      </c>
      <c r="H8" t="s">
        <v>356</v>
      </c>
      <c r="I8" t="s">
        <v>5</v>
      </c>
      <c r="J8" t="s">
        <v>322</v>
      </c>
      <c r="K8" t="s">
        <v>5</v>
      </c>
      <c r="L8" t="s">
        <v>397</v>
      </c>
      <c r="M8" t="s">
        <v>6</v>
      </c>
      <c r="N8" t="s">
        <v>358</v>
      </c>
      <c r="O8" t="s">
        <v>6</v>
      </c>
      <c r="P8" t="s">
        <v>315</v>
      </c>
      <c r="R8" t="s">
        <v>4</v>
      </c>
      <c r="S8" s="138" t="s">
        <v>331</v>
      </c>
      <c r="T8" t="s">
        <v>4</v>
      </c>
      <c r="U8" t="s">
        <v>330</v>
      </c>
      <c r="X8" t="s">
        <v>331</v>
      </c>
      <c r="Y8" t="s">
        <v>378</v>
      </c>
    </row>
    <row r="9" spans="1:25" x14ac:dyDescent="0.25">
      <c r="E9" t="s">
        <v>4</v>
      </c>
      <c r="F9" t="s">
        <v>420</v>
      </c>
      <c r="G9" t="s">
        <v>6</v>
      </c>
      <c r="H9" t="s">
        <v>357</v>
      </c>
      <c r="I9" t="s">
        <v>6</v>
      </c>
      <c r="J9" t="s">
        <v>355</v>
      </c>
      <c r="K9" t="s">
        <v>5</v>
      </c>
      <c r="L9" t="s">
        <v>317</v>
      </c>
      <c r="O9" t="s">
        <v>6</v>
      </c>
      <c r="P9" t="s">
        <v>399</v>
      </c>
      <c r="R9" t="s">
        <v>5</v>
      </c>
      <c r="S9" s="138" t="s">
        <v>317</v>
      </c>
      <c r="T9" t="s">
        <v>4</v>
      </c>
      <c r="U9" s="138" t="s">
        <v>331</v>
      </c>
      <c r="V9" s="138"/>
      <c r="X9" t="s">
        <v>317</v>
      </c>
      <c r="Y9" t="s">
        <v>378</v>
      </c>
    </row>
    <row r="10" spans="1:25" x14ac:dyDescent="0.25">
      <c r="E10" t="s">
        <v>4</v>
      </c>
      <c r="F10" t="s">
        <v>331</v>
      </c>
      <c r="G10" t="s">
        <v>6</v>
      </c>
      <c r="H10" t="s">
        <v>359</v>
      </c>
      <c r="I10" t="s">
        <v>6</v>
      </c>
      <c r="J10" t="s">
        <v>357</v>
      </c>
      <c r="K10" t="s">
        <v>5</v>
      </c>
      <c r="L10" t="s">
        <v>318</v>
      </c>
      <c r="O10" t="s">
        <v>6</v>
      </c>
      <c r="P10" t="s">
        <v>400</v>
      </c>
      <c r="R10" t="s">
        <v>6</v>
      </c>
      <c r="S10" t="s">
        <v>354</v>
      </c>
      <c r="T10" t="s">
        <v>5</v>
      </c>
      <c r="U10" s="138" t="s">
        <v>317</v>
      </c>
      <c r="V10" s="138"/>
      <c r="X10" t="s">
        <v>318</v>
      </c>
      <c r="Y10" t="s">
        <v>378</v>
      </c>
    </row>
    <row r="11" spans="1:25" x14ac:dyDescent="0.25">
      <c r="E11" t="s">
        <v>5</v>
      </c>
      <c r="F11" t="s">
        <v>318</v>
      </c>
      <c r="G11" t="s">
        <v>6</v>
      </c>
      <c r="H11" t="s">
        <v>361</v>
      </c>
      <c r="I11" t="s">
        <v>6</v>
      </c>
      <c r="J11" t="s">
        <v>361</v>
      </c>
      <c r="K11" t="s">
        <v>5</v>
      </c>
      <c r="L11" t="s">
        <v>322</v>
      </c>
      <c r="O11" t="s">
        <v>6</v>
      </c>
      <c r="P11" t="s">
        <v>357</v>
      </c>
      <c r="R11" t="s">
        <v>6</v>
      </c>
      <c r="S11" t="s">
        <v>434</v>
      </c>
      <c r="T11" t="s">
        <v>5</v>
      </c>
      <c r="U11" t="s">
        <v>318</v>
      </c>
      <c r="X11" t="s">
        <v>319</v>
      </c>
      <c r="Y11" t="s">
        <v>378</v>
      </c>
    </row>
    <row r="12" spans="1:25" x14ac:dyDescent="0.25">
      <c r="E12" t="s">
        <v>5</v>
      </c>
      <c r="F12" t="s">
        <v>319</v>
      </c>
      <c r="K12" t="s">
        <v>5</v>
      </c>
      <c r="L12" t="s">
        <v>323</v>
      </c>
      <c r="O12" t="s">
        <v>6</v>
      </c>
      <c r="P12" t="s">
        <v>432</v>
      </c>
      <c r="T12" t="s">
        <v>5</v>
      </c>
      <c r="U12" t="s">
        <v>319</v>
      </c>
      <c r="X12" t="s">
        <v>328</v>
      </c>
      <c r="Y12" t="s">
        <v>376</v>
      </c>
    </row>
    <row r="13" spans="1:25" x14ac:dyDescent="0.25">
      <c r="E13" t="s">
        <v>5</v>
      </c>
      <c r="F13" t="s">
        <v>328</v>
      </c>
      <c r="K13" t="s">
        <v>5</v>
      </c>
      <c r="L13" t="s">
        <v>396</v>
      </c>
      <c r="O13" t="s">
        <v>6</v>
      </c>
      <c r="P13" t="s">
        <v>361</v>
      </c>
      <c r="T13" t="s">
        <v>5</v>
      </c>
      <c r="U13" t="s">
        <v>328</v>
      </c>
      <c r="X13" t="s">
        <v>398</v>
      </c>
      <c r="Y13" t="s">
        <v>376</v>
      </c>
    </row>
    <row r="14" spans="1:25" x14ac:dyDescent="0.25">
      <c r="E14" t="s">
        <v>5</v>
      </c>
      <c r="F14" t="s">
        <v>396</v>
      </c>
      <c r="K14" t="s">
        <v>5</v>
      </c>
      <c r="L14" t="s">
        <v>379</v>
      </c>
      <c r="T14" t="s">
        <v>5</v>
      </c>
      <c r="U14" t="s">
        <v>398</v>
      </c>
      <c r="X14" t="s">
        <v>309</v>
      </c>
      <c r="Y14" t="s">
        <v>376</v>
      </c>
    </row>
    <row r="15" spans="1:25" x14ac:dyDescent="0.25">
      <c r="E15" t="s">
        <v>5</v>
      </c>
      <c r="F15" t="s">
        <v>326</v>
      </c>
      <c r="K15" t="s">
        <v>5</v>
      </c>
      <c r="L15" t="s">
        <v>326</v>
      </c>
      <c r="S15" s="79"/>
      <c r="T15" t="s">
        <v>5</v>
      </c>
      <c r="U15" t="s">
        <v>309</v>
      </c>
      <c r="X15" t="s">
        <v>310</v>
      </c>
      <c r="Y15" t="s">
        <v>376</v>
      </c>
    </row>
    <row r="16" spans="1:25" x14ac:dyDescent="0.25">
      <c r="K16" t="s">
        <v>6</v>
      </c>
      <c r="L16" t="s">
        <v>357</v>
      </c>
      <c r="T16" t="s">
        <v>5</v>
      </c>
      <c r="U16" t="s">
        <v>310</v>
      </c>
      <c r="X16" t="s">
        <v>379</v>
      </c>
      <c r="Y16" t="s">
        <v>378</v>
      </c>
    </row>
    <row r="17" spans="1:22" ht="15.75" x14ac:dyDescent="0.25">
      <c r="A17" s="274" t="s">
        <v>9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 t="s">
        <v>5</v>
      </c>
      <c r="U17" s="273" t="s">
        <v>379</v>
      </c>
      <c r="V17" s="273"/>
    </row>
    <row r="18" spans="1:22" x14ac:dyDescent="0.25">
      <c r="B18" s="1" t="s">
        <v>362</v>
      </c>
      <c r="D18" s="1" t="s">
        <v>247</v>
      </c>
      <c r="F18" s="1" t="s">
        <v>401</v>
      </c>
    </row>
    <row r="19" spans="1:22" x14ac:dyDescent="0.25">
      <c r="A19" t="s">
        <v>4</v>
      </c>
      <c r="B19" t="s">
        <v>320</v>
      </c>
      <c r="C19" t="s">
        <v>4</v>
      </c>
      <c r="D19" t="s">
        <v>395</v>
      </c>
      <c r="E19" t="s">
        <v>4</v>
      </c>
      <c r="F19" t="s">
        <v>395</v>
      </c>
    </row>
    <row r="20" spans="1:22" x14ac:dyDescent="0.25">
      <c r="A20" t="s">
        <v>4</v>
      </c>
      <c r="B20" t="s">
        <v>395</v>
      </c>
      <c r="C20" t="s">
        <v>4</v>
      </c>
      <c r="D20" t="s">
        <v>321</v>
      </c>
      <c r="E20" t="s">
        <v>4</v>
      </c>
      <c r="F20" t="s">
        <v>321</v>
      </c>
    </row>
    <row r="21" spans="1:22" x14ac:dyDescent="0.25">
      <c r="A21" t="s">
        <v>4</v>
      </c>
      <c r="B21" t="s">
        <v>321</v>
      </c>
      <c r="C21" t="s">
        <v>4</v>
      </c>
      <c r="D21" t="s">
        <v>329</v>
      </c>
      <c r="E21" t="s">
        <v>4</v>
      </c>
      <c r="F21" t="s">
        <v>329</v>
      </c>
      <c r="M21" s="1"/>
      <c r="N21" s="1" t="s">
        <v>380</v>
      </c>
      <c r="O21" s="1"/>
      <c r="P21" s="1" t="s">
        <v>381</v>
      </c>
    </row>
    <row r="22" spans="1:22" x14ac:dyDescent="0.25">
      <c r="A22" t="s">
        <v>4</v>
      </c>
      <c r="B22" t="s">
        <v>329</v>
      </c>
      <c r="C22" t="s">
        <v>4</v>
      </c>
      <c r="D22" t="s">
        <v>311</v>
      </c>
      <c r="E22" t="s">
        <v>4</v>
      </c>
      <c r="F22" t="s">
        <v>311</v>
      </c>
      <c r="M22" t="s">
        <v>4</v>
      </c>
      <c r="N22" t="s">
        <v>313</v>
      </c>
      <c r="O22" t="s">
        <v>4</v>
      </c>
      <c r="P22" t="s">
        <v>313</v>
      </c>
    </row>
    <row r="23" spans="1:22" x14ac:dyDescent="0.25">
      <c r="A23" t="s">
        <v>4</v>
      </c>
      <c r="B23" t="s">
        <v>311</v>
      </c>
      <c r="C23" t="s">
        <v>4</v>
      </c>
      <c r="D23" t="s">
        <v>314</v>
      </c>
      <c r="E23" t="s">
        <v>4</v>
      </c>
      <c r="F23" t="s">
        <v>314</v>
      </c>
      <c r="M23" t="s">
        <v>4</v>
      </c>
      <c r="N23" t="s">
        <v>321</v>
      </c>
      <c r="O23" t="s">
        <v>4</v>
      </c>
      <c r="P23" t="s">
        <v>321</v>
      </c>
    </row>
    <row r="24" spans="1:22" x14ac:dyDescent="0.25">
      <c r="A24" t="s">
        <v>4</v>
      </c>
      <c r="B24" t="s">
        <v>325</v>
      </c>
      <c r="C24" t="s">
        <v>4</v>
      </c>
      <c r="D24" t="s">
        <v>330</v>
      </c>
      <c r="E24" t="s">
        <v>4</v>
      </c>
      <c r="F24" t="s">
        <v>330</v>
      </c>
      <c r="M24" t="s">
        <v>4</v>
      </c>
      <c r="N24" t="s">
        <v>329</v>
      </c>
      <c r="O24" t="s">
        <v>4</v>
      </c>
      <c r="P24" t="s">
        <v>329</v>
      </c>
    </row>
    <row r="25" spans="1:22" x14ac:dyDescent="0.25">
      <c r="A25" t="s">
        <v>4</v>
      </c>
      <c r="B25" t="s">
        <v>314</v>
      </c>
      <c r="C25" t="s">
        <v>5</v>
      </c>
      <c r="D25" t="s">
        <v>397</v>
      </c>
      <c r="E25" t="s">
        <v>5</v>
      </c>
      <c r="F25" t="s">
        <v>397</v>
      </c>
      <c r="M25" t="s">
        <v>4</v>
      </c>
      <c r="N25" t="s">
        <v>324</v>
      </c>
      <c r="O25" t="s">
        <v>4</v>
      </c>
      <c r="P25" t="s">
        <v>324</v>
      </c>
    </row>
    <row r="26" spans="1:22" x14ac:dyDescent="0.25">
      <c r="A26" t="s">
        <v>5</v>
      </c>
      <c r="B26" t="s">
        <v>308</v>
      </c>
      <c r="C26" t="s">
        <v>5</v>
      </c>
      <c r="D26" t="s">
        <v>308</v>
      </c>
      <c r="E26" t="s">
        <v>5</v>
      </c>
      <c r="F26" t="s">
        <v>398</v>
      </c>
      <c r="M26" t="s">
        <v>4</v>
      </c>
      <c r="N26" t="s">
        <v>331</v>
      </c>
      <c r="O26" t="s">
        <v>4</v>
      </c>
      <c r="P26" t="s">
        <v>331</v>
      </c>
    </row>
    <row r="27" spans="1:22" x14ac:dyDescent="0.25">
      <c r="A27" t="s">
        <v>5</v>
      </c>
      <c r="B27" t="s">
        <v>309</v>
      </c>
      <c r="C27" t="s">
        <v>5</v>
      </c>
      <c r="D27" t="s">
        <v>398</v>
      </c>
      <c r="E27" t="s">
        <v>6</v>
      </c>
      <c r="F27" t="s">
        <v>353</v>
      </c>
      <c r="M27" t="s">
        <v>5</v>
      </c>
      <c r="N27" t="s">
        <v>319</v>
      </c>
      <c r="O27" t="s">
        <v>5</v>
      </c>
      <c r="P27" t="s">
        <v>319</v>
      </c>
    </row>
    <row r="28" spans="1:22" x14ac:dyDescent="0.25">
      <c r="A28" t="s">
        <v>5</v>
      </c>
      <c r="B28" t="s">
        <v>310</v>
      </c>
      <c r="C28" t="s">
        <v>6</v>
      </c>
      <c r="D28" t="s">
        <v>354</v>
      </c>
      <c r="E28" t="s">
        <v>6</v>
      </c>
      <c r="F28" t="s">
        <v>399</v>
      </c>
      <c r="M28" t="s">
        <v>5</v>
      </c>
      <c r="N28" t="s">
        <v>308</v>
      </c>
      <c r="O28" t="s">
        <v>5</v>
      </c>
      <c r="P28" t="s">
        <v>308</v>
      </c>
    </row>
    <row r="29" spans="1:22" x14ac:dyDescent="0.25">
      <c r="A29" t="s">
        <v>5</v>
      </c>
      <c r="B29" t="s">
        <v>322</v>
      </c>
      <c r="C29" t="s">
        <v>6</v>
      </c>
      <c r="D29" t="s">
        <v>364</v>
      </c>
      <c r="E29" t="s">
        <v>6</v>
      </c>
      <c r="F29" t="s">
        <v>355</v>
      </c>
      <c r="M29" t="s">
        <v>5</v>
      </c>
      <c r="N29" t="s">
        <v>323</v>
      </c>
      <c r="O29" t="s">
        <v>5</v>
      </c>
      <c r="P29" t="s">
        <v>323</v>
      </c>
    </row>
    <row r="30" spans="1:22" x14ac:dyDescent="0.25">
      <c r="A30" t="s">
        <v>5</v>
      </c>
      <c r="B30" t="s">
        <v>396</v>
      </c>
      <c r="C30" t="s">
        <v>6</v>
      </c>
      <c r="D30" t="s">
        <v>365</v>
      </c>
      <c r="E30" t="s">
        <v>6</v>
      </c>
      <c r="F30" t="s">
        <v>400</v>
      </c>
      <c r="M30" t="s">
        <v>5</v>
      </c>
      <c r="N30" t="s">
        <v>379</v>
      </c>
      <c r="O30" t="s">
        <v>5</v>
      </c>
      <c r="P30" t="s">
        <v>379</v>
      </c>
    </row>
    <row r="31" spans="1:22" x14ac:dyDescent="0.25">
      <c r="A31" t="s">
        <v>5</v>
      </c>
      <c r="B31" t="s">
        <v>326</v>
      </c>
      <c r="E31" t="s">
        <v>6</v>
      </c>
      <c r="F31" t="s">
        <v>359</v>
      </c>
      <c r="M31" t="s">
        <v>6</v>
      </c>
      <c r="N31" t="s">
        <v>355</v>
      </c>
    </row>
    <row r="32" spans="1:22" x14ac:dyDescent="0.25">
      <c r="E32" t="s">
        <v>6</v>
      </c>
      <c r="F32" t="s">
        <v>361</v>
      </c>
    </row>
    <row r="37" spans="1:24" ht="15.75" x14ac:dyDescent="0.25">
      <c r="A37" s="274" t="s">
        <v>10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</row>
    <row r="38" spans="1:24" ht="15.75" customHeight="1" x14ac:dyDescent="0.25">
      <c r="B38" s="1" t="s">
        <v>245</v>
      </c>
      <c r="D38" s="1" t="s">
        <v>363</v>
      </c>
      <c r="F38" s="1" t="s">
        <v>403</v>
      </c>
      <c r="H38" s="1" t="s">
        <v>424</v>
      </c>
      <c r="J38" s="1" t="s">
        <v>426</v>
      </c>
    </row>
    <row r="39" spans="1:24" x14ac:dyDescent="0.25">
      <c r="A39" t="s">
        <v>2</v>
      </c>
      <c r="B39" t="s">
        <v>382</v>
      </c>
      <c r="C39" t="s">
        <v>4</v>
      </c>
      <c r="D39" t="s">
        <v>320</v>
      </c>
      <c r="E39" t="s">
        <v>4</v>
      </c>
      <c r="F39" t="s">
        <v>395</v>
      </c>
      <c r="G39" t="s">
        <v>4</v>
      </c>
      <c r="H39" t="s">
        <v>321</v>
      </c>
      <c r="I39" t="s">
        <v>4</v>
      </c>
      <c r="J39" t="s">
        <v>425</v>
      </c>
      <c r="W39" t="s">
        <v>378</v>
      </c>
    </row>
    <row r="40" spans="1:24" x14ac:dyDescent="0.25">
      <c r="A40" t="s">
        <v>2</v>
      </c>
      <c r="B40" t="s">
        <v>383</v>
      </c>
      <c r="C40" t="s">
        <v>4</v>
      </c>
      <c r="D40" t="s">
        <v>395</v>
      </c>
      <c r="E40" t="s">
        <v>4</v>
      </c>
      <c r="F40" t="s">
        <v>321</v>
      </c>
      <c r="G40" t="s">
        <v>4</v>
      </c>
      <c r="H40" t="s">
        <v>420</v>
      </c>
      <c r="I40" t="s">
        <v>4</v>
      </c>
      <c r="J40" t="s">
        <v>420</v>
      </c>
      <c r="W40" t="s">
        <v>378</v>
      </c>
    </row>
    <row r="41" spans="1:24" x14ac:dyDescent="0.25">
      <c r="A41" t="s">
        <v>2</v>
      </c>
      <c r="B41" t="s">
        <v>384</v>
      </c>
      <c r="C41" t="s">
        <v>4</v>
      </c>
      <c r="D41" t="s">
        <v>329</v>
      </c>
      <c r="E41" t="s">
        <v>4</v>
      </c>
      <c r="F41" t="s">
        <v>329</v>
      </c>
      <c r="G41" t="s">
        <v>5</v>
      </c>
      <c r="H41" t="s">
        <v>397</v>
      </c>
      <c r="I41" t="s">
        <v>5</v>
      </c>
      <c r="J41" t="s">
        <v>317</v>
      </c>
      <c r="W41" t="s">
        <v>378</v>
      </c>
    </row>
    <row r="42" spans="1:24" x14ac:dyDescent="0.25">
      <c r="A42" t="s">
        <v>2</v>
      </c>
      <c r="B42" t="s">
        <v>385</v>
      </c>
      <c r="C42" t="s">
        <v>4</v>
      </c>
      <c r="D42" t="s">
        <v>311</v>
      </c>
      <c r="E42" t="s">
        <v>4</v>
      </c>
      <c r="F42" t="s">
        <v>311</v>
      </c>
      <c r="G42" t="s">
        <v>5</v>
      </c>
      <c r="H42" t="s">
        <v>317</v>
      </c>
      <c r="I42" t="s">
        <v>5</v>
      </c>
      <c r="J42" t="s">
        <v>319</v>
      </c>
      <c r="W42" t="s">
        <v>378</v>
      </c>
    </row>
    <row r="43" spans="1:24" x14ac:dyDescent="0.25">
      <c r="A43" t="s">
        <v>2</v>
      </c>
      <c r="B43" t="s">
        <v>386</v>
      </c>
      <c r="C43" t="s">
        <v>4</v>
      </c>
      <c r="D43" t="s">
        <v>325</v>
      </c>
      <c r="E43" t="s">
        <v>4</v>
      </c>
      <c r="F43" t="s">
        <v>314</v>
      </c>
      <c r="G43" t="s">
        <v>5</v>
      </c>
      <c r="H43" t="s">
        <v>319</v>
      </c>
      <c r="I43" t="s">
        <v>5</v>
      </c>
      <c r="J43" t="s">
        <v>322</v>
      </c>
      <c r="W43" t="s">
        <v>378</v>
      </c>
    </row>
    <row r="44" spans="1:24" x14ac:dyDescent="0.25">
      <c r="A44" t="s">
        <v>2</v>
      </c>
      <c r="B44" t="s">
        <v>387</v>
      </c>
      <c r="C44" t="s">
        <v>4</v>
      </c>
      <c r="D44" t="s">
        <v>314</v>
      </c>
      <c r="E44" t="s">
        <v>4</v>
      </c>
      <c r="F44" t="s">
        <v>330</v>
      </c>
      <c r="G44" t="s">
        <v>5</v>
      </c>
      <c r="H44" t="s">
        <v>322</v>
      </c>
      <c r="I44" t="s">
        <v>6</v>
      </c>
      <c r="J44" t="s">
        <v>353</v>
      </c>
      <c r="W44" t="s">
        <v>378</v>
      </c>
    </row>
    <row r="45" spans="1:24" x14ac:dyDescent="0.25">
      <c r="A45" t="s">
        <v>2</v>
      </c>
      <c r="B45" t="s">
        <v>388</v>
      </c>
      <c r="C45" t="s">
        <v>5</v>
      </c>
      <c r="D45" t="s">
        <v>308</v>
      </c>
      <c r="E45" t="s">
        <v>6</v>
      </c>
      <c r="F45" t="s">
        <v>353</v>
      </c>
      <c r="G45" t="s">
        <v>6</v>
      </c>
      <c r="H45" t="s">
        <v>353</v>
      </c>
      <c r="I45" t="s">
        <v>6</v>
      </c>
      <c r="J45" t="s">
        <v>360</v>
      </c>
      <c r="W45" t="s">
        <v>378</v>
      </c>
    </row>
    <row r="46" spans="1:24" x14ac:dyDescent="0.25">
      <c r="A46" t="s">
        <v>2</v>
      </c>
      <c r="B46" t="s">
        <v>389</v>
      </c>
      <c r="C46" t="s">
        <v>5</v>
      </c>
      <c r="D46" t="s">
        <v>309</v>
      </c>
      <c r="E46" t="s">
        <v>6</v>
      </c>
      <c r="F46" t="s">
        <v>315</v>
      </c>
      <c r="G46" t="s">
        <v>6</v>
      </c>
      <c r="H46" t="s">
        <v>360</v>
      </c>
      <c r="I46" t="s">
        <v>6</v>
      </c>
      <c r="J46" t="s">
        <v>356</v>
      </c>
      <c r="W46" t="s">
        <v>378</v>
      </c>
    </row>
    <row r="47" spans="1:24" x14ac:dyDescent="0.25">
      <c r="A47" t="s">
        <v>2</v>
      </c>
      <c r="B47" t="s">
        <v>390</v>
      </c>
      <c r="C47" t="s">
        <v>5</v>
      </c>
      <c r="D47" t="s">
        <v>310</v>
      </c>
      <c r="E47" t="s">
        <v>6</v>
      </c>
      <c r="F47" t="s">
        <v>400</v>
      </c>
      <c r="G47" t="s">
        <v>6</v>
      </c>
      <c r="H47" t="s">
        <v>377</v>
      </c>
      <c r="I47" t="s">
        <v>6</v>
      </c>
      <c r="J47" t="s">
        <v>358</v>
      </c>
      <c r="W47" t="s">
        <v>378</v>
      </c>
    </row>
    <row r="48" spans="1:24" x14ac:dyDescent="0.25">
      <c r="A48" t="s">
        <v>2</v>
      </c>
      <c r="B48" t="s">
        <v>391</v>
      </c>
      <c r="C48" t="s">
        <v>5</v>
      </c>
      <c r="D48" t="s">
        <v>322</v>
      </c>
      <c r="E48" t="s">
        <v>6</v>
      </c>
      <c r="F48" t="s">
        <v>359</v>
      </c>
      <c r="G48" t="s">
        <v>6</v>
      </c>
      <c r="H48" t="s">
        <v>365</v>
      </c>
      <c r="W48" t="s">
        <v>378</v>
      </c>
    </row>
    <row r="49" spans="1:23" x14ac:dyDescent="0.25">
      <c r="A49" t="s">
        <v>2</v>
      </c>
      <c r="B49" t="s">
        <v>392</v>
      </c>
      <c r="C49" t="s">
        <v>5</v>
      </c>
      <c r="D49" t="s">
        <v>396</v>
      </c>
      <c r="E49" t="s">
        <v>6</v>
      </c>
      <c r="F49" t="s">
        <v>361</v>
      </c>
      <c r="G49" t="s">
        <v>6</v>
      </c>
      <c r="H49" t="s">
        <v>356</v>
      </c>
      <c r="W49" t="s">
        <v>376</v>
      </c>
    </row>
    <row r="50" spans="1:23" x14ac:dyDescent="0.25">
      <c r="A50" t="s">
        <v>2</v>
      </c>
      <c r="B50" t="s">
        <v>393</v>
      </c>
      <c r="C50" t="s">
        <v>5</v>
      </c>
      <c r="D50" t="s">
        <v>326</v>
      </c>
      <c r="G50" t="s">
        <v>6</v>
      </c>
      <c r="H50" t="s">
        <v>358</v>
      </c>
      <c r="W50" t="s">
        <v>378</v>
      </c>
    </row>
    <row r="51" spans="1:23" x14ac:dyDescent="0.25">
      <c r="A51" t="s">
        <v>2</v>
      </c>
      <c r="B51" t="s">
        <v>394</v>
      </c>
      <c r="W51" t="s">
        <v>378</v>
      </c>
    </row>
    <row r="52" spans="1:23" x14ac:dyDescent="0.25">
      <c r="A52" t="s">
        <v>5</v>
      </c>
      <c r="B52" t="s">
        <v>379</v>
      </c>
      <c r="W52" t="s">
        <v>376</v>
      </c>
    </row>
    <row r="53" spans="1:23" x14ac:dyDescent="0.25">
      <c r="W53" t="s">
        <v>376</v>
      </c>
    </row>
    <row r="54" spans="1:23" ht="15.75" x14ac:dyDescent="0.25">
      <c r="A54" s="274" t="s">
        <v>11</v>
      </c>
      <c r="B54" s="273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W54" t="s">
        <v>376</v>
      </c>
    </row>
    <row r="55" spans="1:23" x14ac:dyDescent="0.25">
      <c r="D55" s="1" t="s">
        <v>423</v>
      </c>
      <c r="W55" t="s">
        <v>378</v>
      </c>
    </row>
    <row r="56" spans="1:23" x14ac:dyDescent="0.25">
      <c r="C56" t="s">
        <v>4</v>
      </c>
      <c r="D56" t="s">
        <v>189</v>
      </c>
      <c r="W56" t="s">
        <v>376</v>
      </c>
    </row>
    <row r="57" spans="1:23" x14ac:dyDescent="0.25">
      <c r="C57" t="s">
        <v>4</v>
      </c>
      <c r="D57" t="s">
        <v>313</v>
      </c>
      <c r="W57" t="s">
        <v>376</v>
      </c>
    </row>
    <row r="58" spans="1:23" x14ac:dyDescent="0.25">
      <c r="C58" t="s">
        <v>4</v>
      </c>
      <c r="D58" t="s">
        <v>321</v>
      </c>
      <c r="W58" t="s">
        <v>376</v>
      </c>
    </row>
    <row r="59" spans="1:23" x14ac:dyDescent="0.25">
      <c r="C59" t="s">
        <v>4</v>
      </c>
      <c r="D59" t="s">
        <v>329</v>
      </c>
      <c r="W59" t="s">
        <v>378</v>
      </c>
    </row>
    <row r="60" spans="1:23" x14ac:dyDescent="0.25">
      <c r="C60" t="s">
        <v>4</v>
      </c>
      <c r="D60" t="s">
        <v>311</v>
      </c>
      <c r="W60" t="s">
        <v>376</v>
      </c>
    </row>
    <row r="61" spans="1:23" x14ac:dyDescent="0.25">
      <c r="C61" t="s">
        <v>4</v>
      </c>
      <c r="D61" t="s">
        <v>331</v>
      </c>
    </row>
    <row r="62" spans="1:23" x14ac:dyDescent="0.25">
      <c r="C62" t="s">
        <v>5</v>
      </c>
      <c r="D62" t="s">
        <v>319</v>
      </c>
    </row>
    <row r="63" spans="1:23" x14ac:dyDescent="0.25">
      <c r="C63" t="s">
        <v>5</v>
      </c>
      <c r="D63" t="s">
        <v>328</v>
      </c>
    </row>
    <row r="64" spans="1:23" x14ac:dyDescent="0.25">
      <c r="C64" t="s">
        <v>5</v>
      </c>
      <c r="D64" t="s">
        <v>310</v>
      </c>
    </row>
    <row r="65" spans="1:24" x14ac:dyDescent="0.25">
      <c r="C65" t="s">
        <v>6</v>
      </c>
      <c r="D65" t="s">
        <v>244</v>
      </c>
    </row>
    <row r="66" spans="1:24" ht="15.75" x14ac:dyDescent="0.25">
      <c r="A66" s="274" t="s">
        <v>12</v>
      </c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</row>
    <row r="67" spans="1:24" x14ac:dyDescent="0.25">
      <c r="B67" s="1" t="s">
        <v>246</v>
      </c>
      <c r="D67" s="1" t="s">
        <v>327</v>
      </c>
      <c r="H67" s="1" t="s">
        <v>422</v>
      </c>
    </row>
    <row r="68" spans="1:24" x14ac:dyDescent="0.25">
      <c r="A68" t="s">
        <v>2</v>
      </c>
      <c r="B68" t="s">
        <v>382</v>
      </c>
      <c r="C68" t="s">
        <v>2</v>
      </c>
      <c r="D68" t="s">
        <v>406</v>
      </c>
      <c r="G68" t="s">
        <v>4</v>
      </c>
      <c r="H68" t="s">
        <v>189</v>
      </c>
      <c r="I68" t="s">
        <v>378</v>
      </c>
    </row>
    <row r="69" spans="1:24" x14ac:dyDescent="0.25">
      <c r="A69" t="s">
        <v>2</v>
      </c>
      <c r="B69" t="s">
        <v>383</v>
      </c>
      <c r="C69" t="s">
        <v>2</v>
      </c>
      <c r="D69" t="s">
        <v>407</v>
      </c>
      <c r="G69" t="s">
        <v>4</v>
      </c>
      <c r="H69" t="s">
        <v>313</v>
      </c>
      <c r="I69" t="s">
        <v>378</v>
      </c>
    </row>
    <row r="70" spans="1:24" x14ac:dyDescent="0.25">
      <c r="A70" t="s">
        <v>2</v>
      </c>
      <c r="B70" s="138" t="s">
        <v>384</v>
      </c>
      <c r="C70" t="s">
        <v>2</v>
      </c>
      <c r="D70" t="s">
        <v>408</v>
      </c>
      <c r="G70" t="s">
        <v>4</v>
      </c>
      <c r="H70" t="s">
        <v>321</v>
      </c>
      <c r="I70" t="s">
        <v>378</v>
      </c>
    </row>
    <row r="71" spans="1:24" x14ac:dyDescent="0.25">
      <c r="A71" t="s">
        <v>2</v>
      </c>
      <c r="B71" s="138" t="s">
        <v>385</v>
      </c>
      <c r="C71" t="s">
        <v>2</v>
      </c>
      <c r="D71" s="138" t="s">
        <v>384</v>
      </c>
      <c r="G71" t="s">
        <v>4</v>
      </c>
      <c r="H71" t="s">
        <v>329</v>
      </c>
      <c r="I71" t="s">
        <v>378</v>
      </c>
    </row>
    <row r="72" spans="1:24" x14ac:dyDescent="0.25">
      <c r="A72" t="s">
        <v>2</v>
      </c>
      <c r="B72" s="138" t="s">
        <v>386</v>
      </c>
      <c r="C72" t="s">
        <v>2</v>
      </c>
      <c r="D72" s="138" t="s">
        <v>385</v>
      </c>
      <c r="G72" t="s">
        <v>4</v>
      </c>
      <c r="H72" t="s">
        <v>330</v>
      </c>
      <c r="I72" t="s">
        <v>376</v>
      </c>
    </row>
    <row r="73" spans="1:24" x14ac:dyDescent="0.25">
      <c r="A73" t="s">
        <v>2</v>
      </c>
      <c r="B73" t="s">
        <v>387</v>
      </c>
      <c r="C73" t="s">
        <v>2</v>
      </c>
      <c r="D73" s="138" t="s">
        <v>386</v>
      </c>
      <c r="G73" t="s">
        <v>4</v>
      </c>
      <c r="H73" t="s">
        <v>331</v>
      </c>
      <c r="I73" t="s">
        <v>378</v>
      </c>
    </row>
    <row r="74" spans="1:24" x14ac:dyDescent="0.25">
      <c r="A74" t="s">
        <v>2</v>
      </c>
      <c r="B74" t="s">
        <v>388</v>
      </c>
      <c r="C74" t="s">
        <v>2</v>
      </c>
      <c r="D74" t="s">
        <v>409</v>
      </c>
      <c r="G74" t="s">
        <v>5</v>
      </c>
      <c r="H74" t="s">
        <v>319</v>
      </c>
      <c r="I74" t="s">
        <v>378</v>
      </c>
    </row>
    <row r="75" spans="1:24" x14ac:dyDescent="0.25">
      <c r="A75" t="s">
        <v>2</v>
      </c>
      <c r="B75" t="s">
        <v>389</v>
      </c>
      <c r="C75" t="s">
        <v>2</v>
      </c>
      <c r="D75" t="s">
        <v>410</v>
      </c>
      <c r="G75" t="s">
        <v>5</v>
      </c>
      <c r="H75" t="s">
        <v>328</v>
      </c>
      <c r="I75" t="s">
        <v>376</v>
      </c>
    </row>
    <row r="76" spans="1:24" x14ac:dyDescent="0.25">
      <c r="A76" t="s">
        <v>2</v>
      </c>
      <c r="B76" t="s">
        <v>390</v>
      </c>
      <c r="C76" t="s">
        <v>2</v>
      </c>
      <c r="D76" t="s">
        <v>411</v>
      </c>
      <c r="G76" t="s">
        <v>5</v>
      </c>
      <c r="H76" t="s">
        <v>310</v>
      </c>
      <c r="I76" t="s">
        <v>376</v>
      </c>
    </row>
    <row r="77" spans="1:24" x14ac:dyDescent="0.25">
      <c r="A77" t="s">
        <v>2</v>
      </c>
      <c r="B77" s="138" t="s">
        <v>391</v>
      </c>
      <c r="C77" t="s">
        <v>2</v>
      </c>
      <c r="D77" t="s">
        <v>412</v>
      </c>
      <c r="G77" t="s">
        <v>6</v>
      </c>
      <c r="H77" t="s">
        <v>244</v>
      </c>
      <c r="I77" t="s">
        <v>376</v>
      </c>
    </row>
    <row r="78" spans="1:24" x14ac:dyDescent="0.25">
      <c r="A78" t="s">
        <v>2</v>
      </c>
      <c r="B78" t="s">
        <v>392</v>
      </c>
      <c r="C78" t="s">
        <v>2</v>
      </c>
      <c r="D78" t="s">
        <v>413</v>
      </c>
    </row>
    <row r="79" spans="1:24" x14ac:dyDescent="0.25">
      <c r="A79" t="s">
        <v>2</v>
      </c>
      <c r="B79" t="s">
        <v>393</v>
      </c>
      <c r="C79" t="s">
        <v>2</v>
      </c>
      <c r="D79" t="s">
        <v>414</v>
      </c>
    </row>
    <row r="80" spans="1:24" x14ac:dyDescent="0.25">
      <c r="A80" t="s">
        <v>2</v>
      </c>
      <c r="B80" t="s">
        <v>394</v>
      </c>
      <c r="C80" t="s">
        <v>2</v>
      </c>
      <c r="D80" t="s">
        <v>415</v>
      </c>
    </row>
    <row r="81" spans="1:4" x14ac:dyDescent="0.25">
      <c r="A81" t="s">
        <v>5</v>
      </c>
      <c r="B81" t="s">
        <v>379</v>
      </c>
      <c r="C81" t="s">
        <v>2</v>
      </c>
      <c r="D81" t="s">
        <v>416</v>
      </c>
    </row>
    <row r="82" spans="1:4" x14ac:dyDescent="0.25">
      <c r="C82" t="s">
        <v>2</v>
      </c>
      <c r="D82" s="138" t="s">
        <v>391</v>
      </c>
    </row>
    <row r="83" spans="1:4" x14ac:dyDescent="0.25">
      <c r="C83" t="s">
        <v>2</v>
      </c>
      <c r="D83" t="s">
        <v>417</v>
      </c>
    </row>
    <row r="84" spans="1:4" x14ac:dyDescent="0.25">
      <c r="C84" t="s">
        <v>2</v>
      </c>
      <c r="D84" t="s">
        <v>418</v>
      </c>
    </row>
    <row r="85" spans="1:4" x14ac:dyDescent="0.25">
      <c r="C85" t="s">
        <v>2</v>
      </c>
      <c r="D85" t="s">
        <v>419</v>
      </c>
    </row>
    <row r="88" spans="1:4" x14ac:dyDescent="0.25">
      <c r="D88" s="1" t="s">
        <v>421</v>
      </c>
    </row>
    <row r="89" spans="1:4" x14ac:dyDescent="0.25">
      <c r="C89" t="s">
        <v>4</v>
      </c>
      <c r="D89" t="s">
        <v>312</v>
      </c>
    </row>
    <row r="90" spans="1:4" x14ac:dyDescent="0.25">
      <c r="C90" t="s">
        <v>4</v>
      </c>
      <c r="D90" t="s">
        <v>189</v>
      </c>
    </row>
    <row r="91" spans="1:4" x14ac:dyDescent="0.25">
      <c r="C91" t="s">
        <v>4</v>
      </c>
      <c r="D91" t="s">
        <v>320</v>
      </c>
    </row>
    <row r="92" spans="1:4" x14ac:dyDescent="0.25">
      <c r="C92" t="s">
        <v>4</v>
      </c>
      <c r="D92" t="s">
        <v>395</v>
      </c>
    </row>
    <row r="93" spans="1:4" x14ac:dyDescent="0.25">
      <c r="C93" t="s">
        <v>4</v>
      </c>
      <c r="D93" t="s">
        <v>321</v>
      </c>
    </row>
    <row r="94" spans="1:4" x14ac:dyDescent="0.25">
      <c r="C94" t="s">
        <v>4</v>
      </c>
      <c r="D94" t="s">
        <v>324</v>
      </c>
    </row>
    <row r="95" spans="1:4" x14ac:dyDescent="0.25">
      <c r="C95" t="s">
        <v>4</v>
      </c>
      <c r="D95" t="s">
        <v>325</v>
      </c>
    </row>
    <row r="96" spans="1:4" x14ac:dyDescent="0.25">
      <c r="C96" t="s">
        <v>4</v>
      </c>
      <c r="D96" t="s">
        <v>314</v>
      </c>
    </row>
    <row r="97" spans="3:4" x14ac:dyDescent="0.25">
      <c r="C97" t="s">
        <v>4</v>
      </c>
      <c r="D97" t="s">
        <v>420</v>
      </c>
    </row>
    <row r="98" spans="3:4" x14ac:dyDescent="0.25">
      <c r="C98" t="s">
        <v>5</v>
      </c>
      <c r="D98" t="s">
        <v>317</v>
      </c>
    </row>
    <row r="99" spans="3:4" x14ac:dyDescent="0.25">
      <c r="C99" t="s">
        <v>5</v>
      </c>
      <c r="D99" t="s">
        <v>318</v>
      </c>
    </row>
    <row r="100" spans="3:4" x14ac:dyDescent="0.25">
      <c r="C100" t="s">
        <v>5</v>
      </c>
      <c r="D100" t="s">
        <v>319</v>
      </c>
    </row>
    <row r="101" spans="3:4" x14ac:dyDescent="0.25">
      <c r="C101" t="s">
        <v>5</v>
      </c>
      <c r="D101" t="s">
        <v>308</v>
      </c>
    </row>
    <row r="102" spans="3:4" x14ac:dyDescent="0.25">
      <c r="C102" t="s">
        <v>5</v>
      </c>
      <c r="D102" t="s">
        <v>309</v>
      </c>
    </row>
    <row r="103" spans="3:4" x14ac:dyDescent="0.25">
      <c r="C103" t="s">
        <v>5</v>
      </c>
      <c r="D103" t="s">
        <v>322</v>
      </c>
    </row>
    <row r="104" spans="3:4" x14ac:dyDescent="0.25">
      <c r="C104" t="s">
        <v>5</v>
      </c>
      <c r="D104" t="s">
        <v>323</v>
      </c>
    </row>
    <row r="105" spans="3:4" x14ac:dyDescent="0.25">
      <c r="C105" t="s">
        <v>5</v>
      </c>
      <c r="D105" t="s">
        <v>396</v>
      </c>
    </row>
    <row r="106" spans="3:4" x14ac:dyDescent="0.25">
      <c r="C106" t="s">
        <v>5</v>
      </c>
      <c r="D106" t="s">
        <v>326</v>
      </c>
    </row>
    <row r="107" spans="3:4" x14ac:dyDescent="0.25">
      <c r="C107" t="s">
        <v>6</v>
      </c>
      <c r="D107" t="s">
        <v>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" sqref="E1"/>
    </sheetView>
  </sheetViews>
  <sheetFormatPr defaultRowHeight="15" x14ac:dyDescent="0.25"/>
  <cols>
    <col min="1" max="1" width="3.140625" bestFit="1" customWidth="1"/>
    <col min="2" max="2" width="17.7109375" customWidth="1"/>
    <col min="5" max="5" width="16.5703125" bestFit="1" customWidth="1"/>
  </cols>
  <sheetData>
    <row r="1" spans="1:5" x14ac:dyDescent="0.25">
      <c r="B1" t="s">
        <v>219</v>
      </c>
    </row>
    <row r="2" spans="1:5" x14ac:dyDescent="0.25">
      <c r="A2" t="s">
        <v>172</v>
      </c>
      <c r="B2" t="s">
        <v>183</v>
      </c>
      <c r="C2" t="s">
        <v>218</v>
      </c>
      <c r="D2" t="s">
        <v>172</v>
      </c>
      <c r="E2" t="s">
        <v>190</v>
      </c>
    </row>
    <row r="3" spans="1:5" x14ac:dyDescent="0.25">
      <c r="A3" t="s">
        <v>172</v>
      </c>
      <c r="B3" t="s">
        <v>186</v>
      </c>
      <c r="D3" t="s">
        <v>172</v>
      </c>
      <c r="E3" t="s">
        <v>187</v>
      </c>
    </row>
    <row r="4" spans="1:5" x14ac:dyDescent="0.25">
      <c r="A4" t="s">
        <v>172</v>
      </c>
      <c r="B4" t="s">
        <v>192</v>
      </c>
      <c r="D4" t="s">
        <v>177</v>
      </c>
      <c r="E4" t="s">
        <v>188</v>
      </c>
    </row>
    <row r="5" spans="1:5" x14ac:dyDescent="0.25">
      <c r="A5" t="s">
        <v>172</v>
      </c>
      <c r="B5" t="s">
        <v>184</v>
      </c>
      <c r="C5" t="s">
        <v>218</v>
      </c>
      <c r="D5" t="s">
        <v>177</v>
      </c>
      <c r="E5" t="s">
        <v>189</v>
      </c>
    </row>
    <row r="6" spans="1:5" x14ac:dyDescent="0.25">
      <c r="A6" t="s">
        <v>172</v>
      </c>
      <c r="B6" t="s">
        <v>173</v>
      </c>
      <c r="D6" t="s">
        <v>177</v>
      </c>
      <c r="E6" t="s">
        <v>191</v>
      </c>
    </row>
    <row r="7" spans="1:5" x14ac:dyDescent="0.25">
      <c r="A7" t="s">
        <v>172</v>
      </c>
      <c r="B7" t="s">
        <v>194</v>
      </c>
      <c r="D7" t="s">
        <v>177</v>
      </c>
      <c r="E7" t="s">
        <v>178</v>
      </c>
    </row>
    <row r="8" spans="1:5" x14ac:dyDescent="0.25">
      <c r="A8" t="s">
        <v>174</v>
      </c>
      <c r="B8" t="s">
        <v>175</v>
      </c>
      <c r="D8" t="s">
        <v>177</v>
      </c>
      <c r="E8" t="s">
        <v>179</v>
      </c>
    </row>
    <row r="9" spans="1:5" x14ac:dyDescent="0.25">
      <c r="A9" t="s">
        <v>174</v>
      </c>
      <c r="B9" t="s">
        <v>185</v>
      </c>
      <c r="C9" t="s">
        <v>218</v>
      </c>
      <c r="D9" t="s">
        <v>177</v>
      </c>
      <c r="E9" s="138" t="s">
        <v>180</v>
      </c>
    </row>
    <row r="10" spans="1:5" x14ac:dyDescent="0.25">
      <c r="A10" t="s">
        <v>174</v>
      </c>
      <c r="B10" t="s">
        <v>176</v>
      </c>
    </row>
    <row r="11" spans="1:5" x14ac:dyDescent="0.25">
      <c r="A11" t="s">
        <v>174</v>
      </c>
      <c r="B11" t="s">
        <v>193</v>
      </c>
    </row>
    <row r="12" spans="1:5" x14ac:dyDescent="0.25">
      <c r="A12" t="s">
        <v>174</v>
      </c>
      <c r="B12" t="s">
        <v>181</v>
      </c>
    </row>
    <row r="13" spans="1:5" x14ac:dyDescent="0.25">
      <c r="A13" t="s">
        <v>174</v>
      </c>
      <c r="B13" t="s">
        <v>182</v>
      </c>
    </row>
    <row r="14" spans="1:5" x14ac:dyDescent="0.25">
      <c r="A14" t="s">
        <v>177</v>
      </c>
      <c r="B14" s="138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K10"/>
    </sheetView>
  </sheetViews>
  <sheetFormatPr defaultColWidth="9.140625" defaultRowHeight="15" x14ac:dyDescent="0.25"/>
  <cols>
    <col min="1" max="1" width="3" bestFit="1" customWidth="1"/>
    <col min="2" max="11" width="6.5703125" customWidth="1"/>
  </cols>
  <sheetData>
    <row r="1" spans="1:11" ht="19.5" thickBot="1" x14ac:dyDescent="0.35">
      <c r="A1" s="195"/>
      <c r="B1" s="200" t="s">
        <v>251</v>
      </c>
      <c r="C1" s="194"/>
      <c r="D1" s="200" t="s">
        <v>254</v>
      </c>
      <c r="E1" s="194"/>
      <c r="F1" s="200" t="s">
        <v>255</v>
      </c>
      <c r="G1" s="194"/>
      <c r="H1" s="200" t="s">
        <v>256</v>
      </c>
      <c r="I1" s="194"/>
      <c r="J1" s="200" t="s">
        <v>257</v>
      </c>
      <c r="K1" s="194"/>
    </row>
    <row r="2" spans="1:11" x14ac:dyDescent="0.25">
      <c r="B2" s="211" t="s">
        <v>252</v>
      </c>
      <c r="C2" s="214" t="s">
        <v>253</v>
      </c>
      <c r="D2" s="211" t="s">
        <v>252</v>
      </c>
      <c r="E2" s="214" t="s">
        <v>253</v>
      </c>
      <c r="F2" s="211" t="s">
        <v>252</v>
      </c>
      <c r="G2" s="214" t="s">
        <v>253</v>
      </c>
      <c r="H2" s="211" t="s">
        <v>252</v>
      </c>
      <c r="I2" s="214" t="s">
        <v>253</v>
      </c>
      <c r="J2" s="211" t="s">
        <v>252</v>
      </c>
      <c r="K2" s="214" t="s">
        <v>253</v>
      </c>
    </row>
    <row r="3" spans="1:11" x14ac:dyDescent="0.25">
      <c r="A3" s="1">
        <v>8</v>
      </c>
      <c r="B3" s="201"/>
      <c r="C3" s="202"/>
      <c r="D3" s="206"/>
      <c r="E3" s="202"/>
      <c r="F3" s="212"/>
      <c r="G3" s="217"/>
      <c r="H3" s="212"/>
      <c r="I3" s="215"/>
      <c r="J3" s="201"/>
      <c r="K3" s="202"/>
    </row>
    <row r="4" spans="1:11" x14ac:dyDescent="0.25">
      <c r="A4" s="1">
        <v>9</v>
      </c>
      <c r="B4" s="201"/>
      <c r="C4" s="202"/>
      <c r="D4" s="201"/>
      <c r="E4" s="202"/>
      <c r="F4" s="212"/>
      <c r="G4" s="215"/>
      <c r="H4" s="212"/>
      <c r="I4" s="215"/>
      <c r="J4" s="201"/>
      <c r="K4" s="202"/>
    </row>
    <row r="5" spans="1:11" x14ac:dyDescent="0.25">
      <c r="A5" s="1">
        <v>10</v>
      </c>
      <c r="B5" s="201"/>
      <c r="C5" s="202"/>
      <c r="D5" s="201"/>
      <c r="E5" s="202"/>
      <c r="F5" s="201"/>
      <c r="G5" s="202"/>
      <c r="H5" s="201"/>
      <c r="I5" s="202"/>
      <c r="J5" s="201"/>
      <c r="K5" s="202"/>
    </row>
    <row r="6" spans="1:11" x14ac:dyDescent="0.25">
      <c r="A6" s="1">
        <v>11</v>
      </c>
      <c r="B6" s="212"/>
      <c r="C6" s="203"/>
      <c r="D6" s="212"/>
      <c r="E6" s="202"/>
      <c r="F6" s="208"/>
      <c r="G6" s="202"/>
      <c r="H6" s="212"/>
      <c r="I6" s="203"/>
      <c r="K6" s="202"/>
    </row>
    <row r="7" spans="1:11" x14ac:dyDescent="0.25">
      <c r="A7" s="1">
        <v>12</v>
      </c>
      <c r="B7" s="212"/>
      <c r="C7" s="202"/>
      <c r="D7" s="201"/>
      <c r="E7" s="202"/>
      <c r="F7" s="212"/>
      <c r="G7" s="202"/>
      <c r="H7" s="201"/>
      <c r="I7" s="202"/>
      <c r="J7" s="201"/>
      <c r="K7" s="202"/>
    </row>
    <row r="8" spans="1:11" x14ac:dyDescent="0.25">
      <c r="A8" s="1">
        <v>13</v>
      </c>
      <c r="B8" s="212" t="s">
        <v>258</v>
      </c>
      <c r="C8" s="215" t="s">
        <v>258</v>
      </c>
      <c r="D8" s="212"/>
      <c r="E8" s="202"/>
      <c r="F8" s="212"/>
      <c r="G8" s="202"/>
      <c r="H8" s="212"/>
      <c r="I8" s="215"/>
      <c r="J8" s="210"/>
      <c r="K8" s="202"/>
    </row>
    <row r="9" spans="1:11" ht="15.75" thickBot="1" x14ac:dyDescent="0.3">
      <c r="A9" s="1">
        <v>14</v>
      </c>
      <c r="B9" s="213" t="s">
        <v>258</v>
      </c>
      <c r="C9" s="216" t="s">
        <v>258</v>
      </c>
      <c r="D9" s="213"/>
      <c r="E9" s="207"/>
      <c r="F9" s="209"/>
      <c r="G9" s="207"/>
      <c r="H9" s="204"/>
      <c r="I9" s="205"/>
      <c r="J9" s="204"/>
      <c r="K9" s="207"/>
    </row>
    <row r="10" spans="1:11" x14ac:dyDescent="0.25">
      <c r="B10" t="s">
        <v>259</v>
      </c>
      <c r="C10" t="s">
        <v>259</v>
      </c>
    </row>
    <row r="26" ht="13.5" customHeigh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workbookViewId="0">
      <selection activeCell="I16" sqref="I16"/>
    </sheetView>
  </sheetViews>
  <sheetFormatPr defaultColWidth="9.140625" defaultRowHeight="15" x14ac:dyDescent="0.25"/>
  <sheetData>
    <row r="1" spans="1:26" x14ac:dyDescent="0.2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26" x14ac:dyDescent="0.25">
      <c r="A2" s="38"/>
      <c r="C2" s="38"/>
      <c r="D2" s="38"/>
      <c r="E2" s="32"/>
      <c r="F2" s="38"/>
      <c r="G2" s="38"/>
      <c r="H2" s="32"/>
      <c r="J2" s="38"/>
      <c r="K2" s="39"/>
      <c r="L2" s="38"/>
      <c r="N2" s="177"/>
      <c r="O2" s="177"/>
      <c r="P2" s="38"/>
      <c r="Q2" s="38"/>
    </row>
    <row r="3" spans="1:26" x14ac:dyDescent="0.25">
      <c r="A3" s="38"/>
      <c r="B3" s="38"/>
      <c r="C3" s="38"/>
      <c r="D3" s="38"/>
      <c r="E3" s="32"/>
      <c r="F3" s="38"/>
      <c r="G3" s="38"/>
      <c r="H3" s="32"/>
      <c r="I3" s="38"/>
      <c r="K3" s="262"/>
      <c r="L3" s="38"/>
    </row>
    <row r="4" spans="1:26" x14ac:dyDescent="0.25">
      <c r="A4" s="38"/>
      <c r="C4" s="38"/>
      <c r="D4" s="262"/>
      <c r="F4" s="38"/>
      <c r="I4" s="38"/>
      <c r="J4" s="38"/>
      <c r="K4" s="38"/>
      <c r="L4" s="38"/>
      <c r="N4" s="262"/>
      <c r="O4" s="177"/>
      <c r="P4" s="262"/>
    </row>
    <row r="5" spans="1:26" x14ac:dyDescent="0.25">
      <c r="A5" s="38"/>
      <c r="B5" s="39"/>
      <c r="C5" s="38"/>
      <c r="D5" s="38"/>
      <c r="E5" s="38"/>
      <c r="F5" s="262"/>
      <c r="G5" s="38"/>
      <c r="H5" s="38"/>
      <c r="I5" s="38"/>
      <c r="J5" s="38"/>
      <c r="K5" s="38"/>
      <c r="L5" s="38"/>
    </row>
    <row r="6" spans="1:26" x14ac:dyDescent="0.25">
      <c r="A6" s="38"/>
      <c r="B6" s="39"/>
      <c r="D6" s="38"/>
      <c r="E6" s="38"/>
      <c r="F6" s="38"/>
      <c r="G6" s="38"/>
      <c r="H6" s="38"/>
      <c r="I6" s="38"/>
      <c r="J6" s="38"/>
      <c r="K6" s="38"/>
      <c r="L6" s="38"/>
      <c r="N6" s="177"/>
      <c r="O6" s="38"/>
      <c r="P6" s="263"/>
    </row>
    <row r="7" spans="1:26" x14ac:dyDescent="0.25">
      <c r="A7" s="38"/>
      <c r="B7" s="41"/>
      <c r="C7" s="39"/>
      <c r="D7" s="38"/>
      <c r="E7" s="38"/>
      <c r="F7" s="38"/>
      <c r="G7" s="38"/>
      <c r="H7" s="38"/>
      <c r="I7" s="38"/>
      <c r="J7" s="264"/>
      <c r="L7" s="38"/>
    </row>
    <row r="8" spans="1:26" x14ac:dyDescent="0.25">
      <c r="A8" s="38"/>
      <c r="B8" s="38"/>
      <c r="C8" s="38"/>
      <c r="N8" s="177"/>
      <c r="O8" s="262"/>
      <c r="P8" s="177"/>
      <c r="T8" s="177"/>
      <c r="U8" s="177"/>
      <c r="Z8" s="177"/>
    </row>
    <row r="9" spans="1:26" x14ac:dyDescent="0.25">
      <c r="A9" s="38"/>
      <c r="B9" s="262"/>
      <c r="C9" s="39"/>
      <c r="D9" s="38"/>
      <c r="N9" s="177"/>
      <c r="O9" s="177"/>
      <c r="T9" s="177"/>
      <c r="U9" s="177"/>
    </row>
    <row r="10" spans="1:26" x14ac:dyDescent="0.25">
      <c r="A10" s="38"/>
      <c r="B10" s="38"/>
      <c r="C10" s="38"/>
      <c r="D10" s="38"/>
      <c r="N10" s="38"/>
      <c r="O10" s="262"/>
      <c r="P10" s="262"/>
      <c r="Q10" s="38"/>
      <c r="T10" s="177"/>
      <c r="U10" s="177"/>
    </row>
    <row r="11" spans="1:26" x14ac:dyDescent="0.25">
      <c r="A11" s="38"/>
      <c r="B11" s="38"/>
      <c r="C11" s="38"/>
      <c r="D11" s="38"/>
      <c r="E11" s="32"/>
      <c r="F11" s="32"/>
      <c r="G11" s="32"/>
      <c r="H11" s="32"/>
      <c r="I11" s="38"/>
      <c r="J11" s="38"/>
      <c r="K11" s="39"/>
      <c r="L11" s="38"/>
    </row>
    <row r="12" spans="1:26" x14ac:dyDescent="0.25">
      <c r="A12" s="38"/>
      <c r="B12" s="38"/>
      <c r="C12" s="38"/>
      <c r="D12" s="38"/>
      <c r="E12" s="38"/>
      <c r="F12" s="32"/>
      <c r="G12" s="32"/>
      <c r="I12" s="38"/>
      <c r="J12" s="38"/>
      <c r="K12" s="39"/>
      <c r="L12" s="38"/>
      <c r="N12" s="38"/>
      <c r="O12" s="264"/>
      <c r="P12" s="38"/>
    </row>
    <row r="13" spans="1:26" x14ac:dyDescent="0.25">
      <c r="A13" s="262"/>
      <c r="B13" s="38"/>
      <c r="C13" s="38"/>
      <c r="D13" s="38"/>
      <c r="E13" s="264"/>
      <c r="F13" s="38"/>
      <c r="G13" s="39"/>
      <c r="H13" s="38"/>
      <c r="I13" s="38"/>
      <c r="J13" s="38"/>
      <c r="K13" s="39"/>
      <c r="L13" s="38"/>
    </row>
    <row r="14" spans="1:26" x14ac:dyDescent="0.25">
      <c r="A14" s="38"/>
      <c r="B14" s="39"/>
      <c r="C14" s="39"/>
      <c r="D14" s="38"/>
      <c r="E14" s="38"/>
      <c r="F14" s="38"/>
      <c r="G14" s="38"/>
      <c r="H14" s="38"/>
      <c r="I14" s="38"/>
      <c r="J14" s="38"/>
      <c r="K14" s="39"/>
      <c r="L14" s="38"/>
      <c r="N14" s="38"/>
      <c r="O14" s="264"/>
      <c r="P14" s="262"/>
    </row>
    <row r="15" spans="1:26" x14ac:dyDescent="0.25">
      <c r="A15" s="38"/>
      <c r="B15" s="265"/>
      <c r="C15" s="39"/>
      <c r="D15" s="38"/>
      <c r="E15" s="38"/>
      <c r="F15" s="38"/>
      <c r="G15" s="38"/>
      <c r="H15" s="38"/>
      <c r="I15" s="38"/>
      <c r="J15" s="38"/>
      <c r="K15" s="39"/>
      <c r="L15" s="38"/>
    </row>
    <row r="16" spans="1:26" x14ac:dyDescent="0.25">
      <c r="A16" s="38"/>
      <c r="B16" s="38"/>
      <c r="C16" s="38"/>
      <c r="D16" s="32"/>
      <c r="E16" s="38"/>
      <c r="F16" s="38"/>
      <c r="G16" s="38"/>
      <c r="H16" s="38"/>
      <c r="I16" s="38"/>
      <c r="J16" s="262"/>
      <c r="K16" s="38"/>
      <c r="L16" s="38"/>
      <c r="N16" s="38"/>
      <c r="O16" s="38"/>
    </row>
    <row r="17" spans="1:29" x14ac:dyDescent="0.25">
      <c r="A17" s="38"/>
      <c r="B17" s="262"/>
      <c r="C17" s="38"/>
      <c r="E17" s="38"/>
      <c r="F17" s="263"/>
      <c r="G17" s="39"/>
      <c r="H17" s="38"/>
      <c r="I17" s="38"/>
      <c r="L17" s="38"/>
    </row>
    <row r="18" spans="1:29" x14ac:dyDescent="0.25">
      <c r="D18" s="38"/>
      <c r="E18" s="38"/>
      <c r="F18" s="38"/>
      <c r="G18" s="39"/>
      <c r="H18" s="38"/>
      <c r="I18" s="38"/>
      <c r="J18" s="38"/>
      <c r="K18" s="38"/>
      <c r="L18" s="38"/>
      <c r="N18" s="38"/>
      <c r="O18" s="177"/>
      <c r="P18" s="264"/>
    </row>
    <row r="19" spans="1:29" x14ac:dyDescent="0.25">
      <c r="A19" s="38"/>
      <c r="N19" s="38"/>
      <c r="O19" s="38"/>
      <c r="V19" s="38"/>
      <c r="X19" s="38"/>
      <c r="Y19" s="262"/>
      <c r="Z19" s="38"/>
      <c r="AA19" s="262"/>
      <c r="AB19" s="38"/>
      <c r="AC19" s="38"/>
    </row>
    <row r="20" spans="1:29" x14ac:dyDescent="0.25">
      <c r="A20" s="38"/>
      <c r="B20" s="38"/>
      <c r="C20" s="38"/>
      <c r="N20" s="264"/>
      <c r="O20" s="38"/>
      <c r="V20" s="38"/>
      <c r="X20" s="38"/>
      <c r="Y20" s="38"/>
      <c r="AB20" s="38"/>
      <c r="AC20" s="38"/>
    </row>
    <row r="21" spans="1:29" x14ac:dyDescent="0.25">
      <c r="A21" s="38"/>
      <c r="B21" s="38"/>
      <c r="C21" s="38"/>
      <c r="N21" s="38"/>
      <c r="O21" s="38"/>
      <c r="V21" s="38"/>
      <c r="X21" s="38"/>
      <c r="Y21" s="38"/>
      <c r="Z21" s="38"/>
      <c r="AA21" s="38"/>
      <c r="AB21" s="38"/>
      <c r="AC21" s="38"/>
    </row>
    <row r="22" spans="1:29" x14ac:dyDescent="0.25">
      <c r="A22" s="32"/>
      <c r="C22" s="38"/>
      <c r="D22" s="32"/>
      <c r="E22" s="32"/>
      <c r="F22" s="32"/>
      <c r="G22" s="32"/>
      <c r="H22" s="32"/>
      <c r="I22" s="38"/>
      <c r="J22" s="38"/>
      <c r="K22" s="39"/>
      <c r="L22" s="38"/>
      <c r="N22" s="38"/>
      <c r="O22" s="38"/>
      <c r="P22" s="38"/>
      <c r="Q22" s="38"/>
    </row>
    <row r="23" spans="1:29" x14ac:dyDescent="0.25">
      <c r="A23" s="38"/>
      <c r="B23" s="38"/>
      <c r="C23" s="38"/>
      <c r="E23" s="32"/>
      <c r="F23" s="32"/>
      <c r="G23" s="32"/>
      <c r="H23" s="32"/>
      <c r="I23" s="38"/>
      <c r="J23" s="38"/>
      <c r="K23" s="39"/>
      <c r="L23" s="38"/>
    </row>
    <row r="24" spans="1:29" x14ac:dyDescent="0.25">
      <c r="A24" s="38"/>
      <c r="B24" s="38"/>
      <c r="C24" s="38"/>
      <c r="D24" s="38"/>
      <c r="E24" s="38"/>
      <c r="F24" s="41"/>
      <c r="G24" s="39"/>
      <c r="H24" s="38"/>
      <c r="I24" s="38"/>
      <c r="J24" s="38"/>
      <c r="K24" s="39"/>
      <c r="L24" s="38"/>
      <c r="X24" s="177"/>
      <c r="Z24" s="177"/>
    </row>
    <row r="25" spans="1:29" x14ac:dyDescent="0.25">
      <c r="A25" s="38"/>
      <c r="B25" s="27"/>
      <c r="D25" s="38"/>
      <c r="F25" s="38"/>
      <c r="G25" s="38"/>
      <c r="H25" s="32"/>
      <c r="I25" s="38"/>
      <c r="J25" s="262"/>
      <c r="K25" s="38"/>
      <c r="L25" s="38"/>
    </row>
    <row r="26" spans="1:29" x14ac:dyDescent="0.25">
      <c r="A26" s="38"/>
      <c r="B26" s="262"/>
      <c r="C26" s="38"/>
      <c r="D26" s="38"/>
      <c r="E26" s="38"/>
      <c r="F26" s="263"/>
      <c r="G26" s="38"/>
      <c r="H26" s="38"/>
      <c r="I26" s="38"/>
      <c r="L26" s="38"/>
      <c r="X26" s="177"/>
      <c r="Y26" s="262"/>
      <c r="Z26" s="177"/>
    </row>
    <row r="27" spans="1:29" x14ac:dyDescent="0.25">
      <c r="A27" s="38"/>
      <c r="B27" s="38"/>
      <c r="C27" s="38"/>
      <c r="D27" s="38"/>
      <c r="E27" s="38"/>
      <c r="F27" s="262"/>
      <c r="G27" s="38"/>
      <c r="H27" s="38"/>
      <c r="I27" s="38"/>
      <c r="J27" s="76"/>
      <c r="K27" s="38"/>
      <c r="L27" s="38"/>
    </row>
    <row r="28" spans="1:29" x14ac:dyDescent="0.25">
      <c r="A28" s="38"/>
      <c r="B28" s="38"/>
      <c r="C28" s="38"/>
      <c r="E28" s="38"/>
      <c r="G28" s="38"/>
      <c r="H28" s="38"/>
      <c r="I28" s="38"/>
      <c r="J28" s="76"/>
      <c r="K28" s="39"/>
      <c r="L28" s="38"/>
    </row>
    <row r="29" spans="1:29" x14ac:dyDescent="0.25">
      <c r="A29" s="38"/>
      <c r="B29" s="38"/>
      <c r="C29" s="38"/>
      <c r="D29" s="38"/>
      <c r="E29" s="38"/>
      <c r="F29" s="262"/>
      <c r="G29" s="38"/>
      <c r="H29" s="38"/>
      <c r="I29" s="38"/>
      <c r="J29" s="38"/>
      <c r="K29" s="38"/>
      <c r="L29" s="38"/>
    </row>
    <row r="30" spans="1:29" x14ac:dyDescent="0.25">
      <c r="A30" s="38"/>
      <c r="D30" s="38"/>
      <c r="E30" s="264"/>
      <c r="F30" s="264"/>
      <c r="G30" s="264"/>
      <c r="H30" s="264"/>
      <c r="N30" s="38"/>
      <c r="O30" s="38"/>
      <c r="X30" s="262"/>
      <c r="Y30" s="38"/>
      <c r="Z30" s="38"/>
      <c r="AA30" s="38"/>
    </row>
    <row r="31" spans="1:29" x14ac:dyDescent="0.25">
      <c r="A31" s="38"/>
      <c r="B31" s="38"/>
      <c r="E31" s="38"/>
      <c r="F31" s="38"/>
      <c r="G31" s="38"/>
      <c r="H31" s="177"/>
      <c r="I31" s="38"/>
      <c r="J31" s="38"/>
      <c r="K31" s="38"/>
      <c r="L31" s="38"/>
      <c r="N31" s="38"/>
      <c r="O31" s="264"/>
      <c r="X31" s="264"/>
    </row>
    <row r="32" spans="1:29" x14ac:dyDescent="0.25">
      <c r="A32" s="38"/>
      <c r="B32" s="38"/>
      <c r="D32" s="38"/>
      <c r="E32" s="38"/>
      <c r="F32" s="38"/>
      <c r="G32" s="38"/>
      <c r="H32" s="38"/>
      <c r="I32" s="38"/>
      <c r="J32" s="38"/>
      <c r="K32" s="38"/>
      <c r="L32" s="38"/>
      <c r="Y32" s="38"/>
      <c r="AA32" s="38"/>
    </row>
    <row r="33" spans="1:19" x14ac:dyDescent="0.25">
      <c r="A33" s="38"/>
      <c r="B33" s="38"/>
      <c r="C33" s="38"/>
      <c r="D33" s="38"/>
      <c r="E33" s="32"/>
      <c r="F33" s="32"/>
      <c r="G33" s="32"/>
      <c r="H33" s="32"/>
      <c r="I33" s="33"/>
      <c r="J33" s="33"/>
      <c r="K33" s="34"/>
      <c r="L33" s="34"/>
    </row>
    <row r="34" spans="1:19" x14ac:dyDescent="0.25">
      <c r="A34" s="38"/>
      <c r="B34" s="38"/>
      <c r="C34" s="38"/>
      <c r="D34" s="38"/>
      <c r="E34" s="38"/>
      <c r="F34" s="38"/>
      <c r="G34" s="38"/>
      <c r="H34" s="32"/>
      <c r="I34" s="32"/>
      <c r="J34" s="28"/>
      <c r="K34" s="30"/>
      <c r="L34" s="34"/>
    </row>
    <row r="35" spans="1:19" x14ac:dyDescent="0.25">
      <c r="A35" s="38"/>
      <c r="B35" s="38"/>
      <c r="C35" s="38"/>
      <c r="D35" s="38"/>
      <c r="E35" s="38"/>
      <c r="F35" s="38"/>
      <c r="G35" s="38"/>
      <c r="H35" s="38"/>
      <c r="I35" s="32"/>
      <c r="J35" s="28"/>
      <c r="K35" s="30"/>
      <c r="L35" s="34"/>
    </row>
    <row r="36" spans="1:19" x14ac:dyDescent="0.25">
      <c r="B36" s="41"/>
      <c r="C36" s="41"/>
      <c r="E36" s="38"/>
      <c r="G36" s="38"/>
      <c r="H36" s="38"/>
      <c r="I36" s="32"/>
      <c r="J36" s="28"/>
      <c r="K36" s="30"/>
      <c r="L36" s="34"/>
    </row>
    <row r="37" spans="1:19" x14ac:dyDescent="0.25">
      <c r="A37" s="38"/>
      <c r="E37" s="38"/>
      <c r="F37" s="38"/>
      <c r="G37" s="76"/>
      <c r="H37" s="38"/>
      <c r="I37" s="32"/>
      <c r="J37" s="28"/>
      <c r="K37" s="30"/>
      <c r="L37" s="34"/>
    </row>
    <row r="38" spans="1:19" x14ac:dyDescent="0.25">
      <c r="A38" s="38"/>
      <c r="B38" s="262"/>
      <c r="C38" s="38"/>
      <c r="D38" s="38"/>
      <c r="E38" s="38"/>
      <c r="F38" s="266"/>
      <c r="G38" s="38"/>
      <c r="H38" s="38"/>
      <c r="I38" s="32"/>
      <c r="J38" s="28"/>
      <c r="K38" s="30"/>
      <c r="L38" s="34"/>
    </row>
    <row r="39" spans="1:19" x14ac:dyDescent="0.25">
      <c r="A39" s="38"/>
      <c r="B39" s="38"/>
      <c r="C39" s="38"/>
      <c r="D39" s="38"/>
      <c r="E39" s="38"/>
      <c r="F39" s="38"/>
      <c r="G39" s="38"/>
      <c r="H39" s="38"/>
      <c r="I39" s="32"/>
      <c r="J39" s="32"/>
      <c r="K39" s="34"/>
      <c r="L39" s="34"/>
    </row>
    <row r="40" spans="1:19" x14ac:dyDescent="0.25">
      <c r="A40" s="38"/>
      <c r="B40" s="38"/>
      <c r="C40" s="38"/>
      <c r="D40" s="38"/>
      <c r="E40" s="38"/>
      <c r="F40" s="38"/>
      <c r="G40" s="38"/>
      <c r="H40" s="38"/>
      <c r="I40" s="34"/>
      <c r="J40" s="34"/>
      <c r="K40" s="34"/>
      <c r="L40" s="34"/>
      <c r="N40" s="38"/>
      <c r="O40" s="38"/>
      <c r="R40" s="38"/>
      <c r="S40" s="38"/>
    </row>
    <row r="41" spans="1:19" x14ac:dyDescent="0.25">
      <c r="A41" s="38"/>
      <c r="B41" s="38"/>
      <c r="C41" s="38"/>
      <c r="D41" s="38"/>
      <c r="E41" s="262"/>
      <c r="F41" s="38"/>
      <c r="G41" s="38"/>
      <c r="H41" s="38"/>
      <c r="I41" s="34"/>
      <c r="J41" s="34"/>
      <c r="K41" s="34"/>
      <c r="L41" s="34"/>
      <c r="N41" s="38"/>
      <c r="O41" s="38"/>
      <c r="P41" s="38"/>
      <c r="Q41" s="38"/>
      <c r="R41" s="262"/>
      <c r="S41" s="38"/>
    </row>
    <row r="42" spans="1:19" x14ac:dyDescent="0.25">
      <c r="A42" s="38"/>
      <c r="B42" s="38"/>
      <c r="C42" s="38"/>
      <c r="D42" s="38"/>
      <c r="E42" s="38"/>
      <c r="F42" s="38"/>
      <c r="G42" s="38"/>
      <c r="H42" s="32"/>
      <c r="I42" s="34"/>
      <c r="J42" s="34"/>
      <c r="K42" s="34"/>
      <c r="L42" s="34"/>
    </row>
    <row r="43" spans="1:19" x14ac:dyDescent="0.25">
      <c r="A43" s="32"/>
      <c r="B43" s="38"/>
      <c r="C43" s="38"/>
      <c r="D43" s="38"/>
      <c r="E43" s="32"/>
      <c r="F43" s="32"/>
      <c r="G43" s="32"/>
      <c r="H43" s="32"/>
      <c r="I43" s="34"/>
      <c r="J43" s="34"/>
      <c r="K43" s="34"/>
      <c r="L43" s="34"/>
    </row>
    <row r="44" spans="1:19" x14ac:dyDescent="0.25">
      <c r="A44" s="38"/>
      <c r="B44" s="38"/>
      <c r="C44" s="38"/>
      <c r="D44" s="38"/>
      <c r="E44" s="38"/>
      <c r="F44" s="38"/>
      <c r="G44" s="38"/>
      <c r="H44" s="38"/>
      <c r="I44" s="34"/>
      <c r="J44" s="34"/>
      <c r="K44" s="34"/>
      <c r="L44" s="34"/>
    </row>
    <row r="45" spans="1:19" x14ac:dyDescent="0.25">
      <c r="B45" s="38"/>
      <c r="C45" s="38"/>
      <c r="D45" s="38"/>
      <c r="E45" s="38"/>
      <c r="F45" s="262"/>
      <c r="G45" s="38"/>
      <c r="H45" s="38"/>
      <c r="I45" s="34"/>
      <c r="J45" s="34"/>
      <c r="K45" s="34"/>
      <c r="L45" s="34"/>
    </row>
    <row r="46" spans="1:19" x14ac:dyDescent="0.25">
      <c r="C46" s="38"/>
      <c r="D46" s="38"/>
      <c r="E46" s="38"/>
      <c r="F46" s="264"/>
      <c r="G46" s="76"/>
      <c r="H46" s="38"/>
      <c r="I46" s="34"/>
      <c r="J46" s="34"/>
      <c r="K46" s="34"/>
      <c r="L46" s="34"/>
    </row>
    <row r="47" spans="1:19" x14ac:dyDescent="0.25">
      <c r="A47" s="38"/>
      <c r="B47" s="38"/>
      <c r="C47" s="262"/>
      <c r="D47" s="38"/>
      <c r="E47" s="38"/>
      <c r="F47" s="38"/>
      <c r="G47" s="38"/>
      <c r="H47" s="38"/>
      <c r="I47" s="34"/>
      <c r="J47" s="34"/>
      <c r="K47" s="34"/>
      <c r="L47" s="34"/>
      <c r="O47" s="262"/>
      <c r="Q47" s="38"/>
    </row>
    <row r="48" spans="1:19" x14ac:dyDescent="0.25">
      <c r="A48" s="38"/>
      <c r="B48" s="38"/>
      <c r="C48" s="38"/>
      <c r="D48" s="38"/>
      <c r="E48" s="38"/>
      <c r="F48" s="38"/>
      <c r="G48" s="38"/>
      <c r="H48" s="38"/>
      <c r="I48" s="34"/>
      <c r="J48" s="34"/>
      <c r="K48" s="34"/>
      <c r="L48" s="34"/>
      <c r="O48" s="38"/>
      <c r="P48" s="38"/>
    </row>
    <row r="49" spans="1:17" x14ac:dyDescent="0.25">
      <c r="A49" s="38"/>
      <c r="B49" s="38"/>
      <c r="C49" s="262"/>
      <c r="D49" s="38"/>
      <c r="E49" s="38"/>
      <c r="F49" s="38"/>
      <c r="G49" s="38"/>
      <c r="H49" s="38"/>
      <c r="I49" s="34"/>
      <c r="J49" s="34"/>
      <c r="K49" s="34"/>
      <c r="L49" s="34"/>
      <c r="Q49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workbookViewId="0">
      <selection activeCell="L20" sqref="L20"/>
    </sheetView>
  </sheetViews>
  <sheetFormatPr defaultRowHeight="15" x14ac:dyDescent="0.25"/>
  <sheetData>
    <row r="2" spans="1:12" ht="15.75" thickBot="1" x14ac:dyDescent="0.3">
      <c r="A2" t="s">
        <v>221</v>
      </c>
    </row>
    <row r="3" spans="1:12" x14ac:dyDescent="0.25">
      <c r="A3" s="161" t="s">
        <v>207</v>
      </c>
      <c r="B3" s="29"/>
      <c r="C3" s="37"/>
      <c r="D3" s="29"/>
      <c r="E3" s="181" t="s">
        <v>150</v>
      </c>
      <c r="F3" s="31"/>
      <c r="G3" s="31"/>
      <c r="H3" s="151" t="s">
        <v>49</v>
      </c>
      <c r="I3" s="81"/>
      <c r="J3" s="183" t="s">
        <v>260</v>
      </c>
      <c r="K3" s="29"/>
      <c r="L3" s="148"/>
    </row>
    <row r="4" spans="1:12" x14ac:dyDescent="0.25">
      <c r="A4" s="97" t="s">
        <v>198</v>
      </c>
      <c r="B4" s="38"/>
      <c r="D4" s="162" t="s">
        <v>198</v>
      </c>
      <c r="E4" s="179" t="s">
        <v>157</v>
      </c>
      <c r="F4" s="32"/>
      <c r="G4" s="32"/>
      <c r="H4" s="179" t="s">
        <v>157</v>
      </c>
      <c r="I4" s="102"/>
      <c r="J4" s="184" t="s">
        <v>151</v>
      </c>
      <c r="K4" s="39"/>
      <c r="L4" s="144"/>
    </row>
    <row r="5" spans="1:12" x14ac:dyDescent="0.25">
      <c r="A5" s="152" t="s">
        <v>115</v>
      </c>
      <c r="D5" s="164" t="s">
        <v>110</v>
      </c>
      <c r="E5" s="165" t="s">
        <v>144</v>
      </c>
      <c r="G5" s="39"/>
      <c r="H5" s="165" t="s">
        <v>144</v>
      </c>
      <c r="I5" s="102"/>
      <c r="J5" s="185" t="s">
        <v>163</v>
      </c>
      <c r="K5" s="39"/>
      <c r="L5" s="144"/>
    </row>
    <row r="6" spans="1:12" x14ac:dyDescent="0.25">
      <c r="A6" s="153" t="s">
        <v>206</v>
      </c>
      <c r="D6" s="163" t="s">
        <v>206</v>
      </c>
      <c r="F6" s="157" t="s">
        <v>95</v>
      </c>
      <c r="G6" s="38"/>
      <c r="H6" s="182" t="s">
        <v>212</v>
      </c>
      <c r="I6" s="102"/>
      <c r="J6" s="160" t="s">
        <v>91</v>
      </c>
      <c r="K6" s="39"/>
      <c r="L6" s="144"/>
    </row>
    <row r="7" spans="1:12" x14ac:dyDescent="0.25">
      <c r="A7" s="108"/>
      <c r="B7" s="157" t="s">
        <v>216</v>
      </c>
      <c r="D7" s="103"/>
      <c r="F7" s="180" t="s">
        <v>126</v>
      </c>
      <c r="G7" s="38"/>
      <c r="I7" s="102"/>
      <c r="J7" s="157" t="s">
        <v>105</v>
      </c>
      <c r="K7" s="158" t="s">
        <v>140</v>
      </c>
      <c r="L7" s="144"/>
    </row>
    <row r="8" spans="1:12" x14ac:dyDescent="0.25">
      <c r="A8" s="102"/>
      <c r="B8" s="160" t="s">
        <v>169</v>
      </c>
      <c r="D8" s="103"/>
      <c r="E8" s="38"/>
      <c r="F8" s="78" t="s">
        <v>211</v>
      </c>
      <c r="H8" s="38"/>
      <c r="I8" s="102"/>
      <c r="J8" s="186" t="s">
        <v>153</v>
      </c>
      <c r="L8" s="144"/>
    </row>
    <row r="9" spans="1:12" x14ac:dyDescent="0.25">
      <c r="A9" s="102"/>
      <c r="B9" s="157" t="s">
        <v>100</v>
      </c>
      <c r="C9" s="158" t="s">
        <v>137</v>
      </c>
      <c r="D9" s="103"/>
      <c r="E9" s="38"/>
      <c r="H9" s="38"/>
      <c r="I9" s="102"/>
      <c r="J9" s="187" t="s">
        <v>132</v>
      </c>
      <c r="K9" s="38"/>
      <c r="L9" s="144"/>
    </row>
    <row r="10" spans="1:12" ht="15.75" thickBot="1" x14ac:dyDescent="0.3">
      <c r="A10" s="112"/>
      <c r="B10" s="155" t="s">
        <v>170</v>
      </c>
      <c r="C10" s="156" t="s">
        <v>101</v>
      </c>
      <c r="D10" s="115"/>
      <c r="I10" s="89"/>
      <c r="J10" s="88"/>
      <c r="K10" s="88"/>
      <c r="L10" s="149">
        <v>5.5</v>
      </c>
    </row>
    <row r="11" spans="1:12" ht="15.75" thickBot="1" x14ac:dyDescent="0.3">
      <c r="A11" s="131"/>
      <c r="B11" s="132"/>
      <c r="C11" s="154" t="s">
        <v>166</v>
      </c>
      <c r="D11" s="133"/>
      <c r="E11" s="85" t="s">
        <v>171</v>
      </c>
      <c r="F11" s="133"/>
      <c r="G11" s="166" t="s">
        <v>202</v>
      </c>
      <c r="H11" s="86" t="s">
        <v>214</v>
      </c>
      <c r="I11" s="66" t="s">
        <v>220</v>
      </c>
      <c r="J11" s="90" t="s">
        <v>130</v>
      </c>
      <c r="K11" s="127"/>
      <c r="L11" s="146"/>
    </row>
    <row r="12" spans="1:12" ht="15.75" thickBot="1" x14ac:dyDescent="0.3">
      <c r="A12" s="131"/>
      <c r="B12" s="132"/>
      <c r="C12" s="132"/>
      <c r="D12" s="159" t="s">
        <v>109</v>
      </c>
      <c r="E12" s="87" t="s">
        <v>167</v>
      </c>
      <c r="F12" s="133"/>
      <c r="G12" s="91" t="s">
        <v>143</v>
      </c>
      <c r="H12" s="69" t="s">
        <v>217</v>
      </c>
      <c r="I12" s="92" t="s">
        <v>205</v>
      </c>
      <c r="J12" s="132"/>
      <c r="K12" s="132"/>
      <c r="L12" s="147">
        <v>2</v>
      </c>
    </row>
    <row r="14" spans="1:12" ht="15.75" thickBot="1" x14ac:dyDescent="0.3">
      <c r="A14" t="s">
        <v>222</v>
      </c>
    </row>
    <row r="15" spans="1:12" x14ac:dyDescent="0.25">
      <c r="A15" s="100" t="s">
        <v>208</v>
      </c>
      <c r="D15" s="57" t="s">
        <v>208</v>
      </c>
      <c r="E15" s="110" t="s">
        <v>152</v>
      </c>
      <c r="F15" s="31"/>
      <c r="G15" s="31"/>
      <c r="H15" s="113" t="s">
        <v>158</v>
      </c>
    </row>
    <row r="16" spans="1:12" x14ac:dyDescent="0.25">
      <c r="A16" s="116" t="s">
        <v>116</v>
      </c>
      <c r="B16" s="38"/>
      <c r="C16" s="38"/>
      <c r="D16" s="71" t="s">
        <v>116</v>
      </c>
      <c r="E16" s="114" t="s">
        <v>54</v>
      </c>
      <c r="F16" s="38"/>
      <c r="G16" s="38"/>
      <c r="H16" s="96" t="s">
        <v>212</v>
      </c>
    </row>
    <row r="17" spans="1:8" x14ac:dyDescent="0.25">
      <c r="A17" s="98" t="s">
        <v>110</v>
      </c>
      <c r="B17" s="41"/>
      <c r="C17" s="41"/>
      <c r="D17" s="95" t="s">
        <v>112</v>
      </c>
      <c r="E17" s="111" t="s">
        <v>212</v>
      </c>
      <c r="G17" s="38"/>
      <c r="H17" s="58" t="s">
        <v>152</v>
      </c>
    </row>
    <row r="18" spans="1:8" x14ac:dyDescent="0.25">
      <c r="A18" s="141" t="s">
        <v>154</v>
      </c>
      <c r="D18" s="63" t="s">
        <v>154</v>
      </c>
      <c r="E18" s="72" t="s">
        <v>213</v>
      </c>
      <c r="G18" s="38"/>
      <c r="H18" s="72" t="s">
        <v>213</v>
      </c>
    </row>
    <row r="19" spans="1:8" x14ac:dyDescent="0.25">
      <c r="A19" s="97" t="s">
        <v>198</v>
      </c>
      <c r="D19" s="95" t="s">
        <v>145</v>
      </c>
      <c r="E19" s="102"/>
      <c r="F19" s="66" t="s">
        <v>123</v>
      </c>
      <c r="H19" s="103"/>
    </row>
    <row r="20" spans="1:8" x14ac:dyDescent="0.25">
      <c r="A20" s="102"/>
      <c r="B20" s="64" t="s">
        <v>102</v>
      </c>
      <c r="C20" s="68" t="s">
        <v>138</v>
      </c>
      <c r="D20" s="38"/>
      <c r="F20" s="120" t="s">
        <v>127</v>
      </c>
      <c r="G20" s="38"/>
      <c r="H20" s="40"/>
    </row>
    <row r="21" spans="1:8" ht="15.75" thickBot="1" x14ac:dyDescent="0.3">
      <c r="A21" s="112"/>
      <c r="B21" s="75" t="s">
        <v>170</v>
      </c>
      <c r="C21" s="104" t="s">
        <v>101</v>
      </c>
      <c r="D21" s="140"/>
      <c r="E21" s="112"/>
      <c r="F21" s="69" t="s">
        <v>96</v>
      </c>
      <c r="G21" s="80"/>
      <c r="H21" s="115"/>
    </row>
    <row r="22" spans="1:8" ht="15.75" thickBot="1" x14ac:dyDescent="0.3">
      <c r="A22" s="130"/>
      <c r="B22" s="127"/>
      <c r="C22" s="137"/>
      <c r="D22" s="69" t="s">
        <v>114</v>
      </c>
      <c r="E22" s="121" t="s">
        <v>118</v>
      </c>
      <c r="F22" s="132"/>
      <c r="G22" s="132"/>
      <c r="H22" s="135"/>
    </row>
    <row r="23" spans="1:8" ht="15.75" thickBot="1" x14ac:dyDescent="0.3">
      <c r="A23" s="129"/>
      <c r="B23" s="125"/>
      <c r="C23" s="125"/>
      <c r="D23" s="143" t="s">
        <v>201</v>
      </c>
      <c r="E23" s="132"/>
      <c r="F23" s="132"/>
      <c r="G23" s="132"/>
      <c r="H23" s="135"/>
    </row>
    <row r="24" spans="1:8" ht="15.75" thickBot="1" x14ac:dyDescent="0.3"/>
    <row r="25" spans="1:8" x14ac:dyDescent="0.25">
      <c r="A25" s="110" t="s">
        <v>149</v>
      </c>
      <c r="B25" s="37"/>
      <c r="C25" s="29"/>
      <c r="D25" s="118" t="s">
        <v>149</v>
      </c>
      <c r="E25" s="94" t="s">
        <v>158</v>
      </c>
      <c r="F25" s="38"/>
      <c r="G25" s="38"/>
      <c r="H25" s="60" t="s">
        <v>54</v>
      </c>
    </row>
    <row r="26" spans="1:8" x14ac:dyDescent="0.25">
      <c r="A26" s="105" t="s">
        <v>155</v>
      </c>
      <c r="B26" s="38"/>
      <c r="D26" s="119" t="s">
        <v>155</v>
      </c>
      <c r="E26" s="65" t="s">
        <v>120</v>
      </c>
      <c r="F26" s="32"/>
      <c r="G26" s="32"/>
      <c r="H26" s="106" t="s">
        <v>119</v>
      </c>
    </row>
    <row r="27" spans="1:8" x14ac:dyDescent="0.25">
      <c r="A27" s="107" t="s">
        <v>113</v>
      </c>
      <c r="D27" s="109" t="s">
        <v>113</v>
      </c>
      <c r="E27" s="65" t="s">
        <v>119</v>
      </c>
      <c r="G27" s="38"/>
      <c r="H27" s="109" t="s">
        <v>120</v>
      </c>
    </row>
    <row r="28" spans="1:8" x14ac:dyDescent="0.25">
      <c r="A28" s="116" t="s">
        <v>148</v>
      </c>
      <c r="C28" s="38"/>
      <c r="D28" s="101" t="s">
        <v>148</v>
      </c>
      <c r="F28" s="70" t="s">
        <v>122</v>
      </c>
      <c r="H28" s="40"/>
    </row>
    <row r="29" spans="1:8" x14ac:dyDescent="0.25">
      <c r="A29" s="111" t="s">
        <v>112</v>
      </c>
      <c r="C29" s="38"/>
      <c r="D29" s="99" t="s">
        <v>67</v>
      </c>
      <c r="E29" s="38"/>
      <c r="F29" s="66" t="s">
        <v>121</v>
      </c>
      <c r="H29" s="40"/>
    </row>
    <row r="30" spans="1:8" ht="15.75" thickBot="1" x14ac:dyDescent="0.3">
      <c r="A30" s="97" t="s">
        <v>198</v>
      </c>
      <c r="D30" s="96" t="s">
        <v>145</v>
      </c>
      <c r="F30" s="64" t="s">
        <v>93</v>
      </c>
      <c r="G30" s="68" t="s">
        <v>139</v>
      </c>
      <c r="H30" s="40"/>
    </row>
    <row r="31" spans="1:8" x14ac:dyDescent="0.25">
      <c r="A31" s="129"/>
      <c r="B31" s="125"/>
      <c r="C31" s="142"/>
      <c r="D31" s="83" t="s">
        <v>103</v>
      </c>
      <c r="E31" s="82" t="s">
        <v>196</v>
      </c>
      <c r="F31" s="139" t="s">
        <v>128</v>
      </c>
      <c r="G31" s="125"/>
      <c r="H31" s="126"/>
    </row>
    <row r="32" spans="1:8" ht="15.75" thickBot="1" x14ac:dyDescent="0.3">
      <c r="A32" s="130"/>
      <c r="B32" s="134"/>
      <c r="C32" s="69" t="s">
        <v>210</v>
      </c>
      <c r="D32" s="67" t="s">
        <v>108</v>
      </c>
      <c r="E32" s="75" t="s">
        <v>204</v>
      </c>
      <c r="F32" s="178" t="s">
        <v>168</v>
      </c>
      <c r="G32" s="127"/>
      <c r="H32" s="12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8"/>
  <sheetViews>
    <sheetView topLeftCell="A4" workbookViewId="0">
      <selection activeCell="D13" sqref="D13"/>
    </sheetView>
  </sheetViews>
  <sheetFormatPr defaultRowHeight="15" x14ac:dyDescent="0.25"/>
  <cols>
    <col min="1" max="1" width="2.42578125" style="1" bestFit="1" customWidth="1"/>
    <col min="2" max="13" width="9.28515625" customWidth="1"/>
    <col min="14" max="14" width="11.140625" customWidth="1"/>
    <col min="15" max="16" width="4.85546875" customWidth="1"/>
    <col min="17" max="23" width="4.5703125" style="2" customWidth="1"/>
    <col min="24" max="24" width="5.5703125" style="2" bestFit="1" customWidth="1"/>
    <col min="25" max="29" width="4.5703125" style="2" customWidth="1"/>
    <col min="30" max="30" width="5.5703125" style="2" bestFit="1" customWidth="1"/>
    <col min="31" max="32" width="4.5703125" style="2" customWidth="1"/>
  </cols>
  <sheetData>
    <row r="1" spans="1:33" x14ac:dyDescent="0.25">
      <c r="B1" s="226" t="s">
        <v>106</v>
      </c>
      <c r="C1" s="226"/>
      <c r="D1" s="227" t="s">
        <v>373</v>
      </c>
      <c r="E1" s="228"/>
      <c r="L1" s="229">
        <v>45323</v>
      </c>
    </row>
    <row r="2" spans="1:33" ht="8.4499999999999993" customHeight="1" x14ac:dyDescent="0.25">
      <c r="B2" s="1"/>
      <c r="C2" s="1"/>
    </row>
    <row r="3" spans="1:33" x14ac:dyDescent="0.25">
      <c r="B3" t="s">
        <v>65</v>
      </c>
    </row>
    <row r="4" spans="1:33" ht="8.4499999999999993" customHeight="1" thickBot="1" x14ac:dyDescent="0.3"/>
    <row r="5" spans="1:33" ht="15.75" thickBot="1" x14ac:dyDescent="0.3">
      <c r="A5" s="3"/>
      <c r="B5" s="254" t="s">
        <v>2</v>
      </c>
      <c r="C5" s="255"/>
      <c r="D5" s="255"/>
      <c r="E5" s="256" t="s">
        <v>3</v>
      </c>
      <c r="F5" s="269"/>
      <c r="G5" s="270">
        <v>2</v>
      </c>
      <c r="H5" s="270"/>
      <c r="I5" s="271"/>
      <c r="J5" s="269" t="s">
        <v>6</v>
      </c>
      <c r="K5" s="270"/>
      <c r="L5" s="270"/>
      <c r="M5" s="271" t="s">
        <v>7</v>
      </c>
      <c r="O5" s="1" t="s">
        <v>29</v>
      </c>
      <c r="P5" s="45" t="s">
        <v>134</v>
      </c>
      <c r="Q5" s="47" t="s">
        <v>117</v>
      </c>
      <c r="R5" s="49" t="s">
        <v>15</v>
      </c>
      <c r="S5" s="48" t="s">
        <v>16</v>
      </c>
      <c r="T5" s="46" t="s">
        <v>17</v>
      </c>
      <c r="U5" s="77" t="s">
        <v>18</v>
      </c>
      <c r="V5" s="50" t="s">
        <v>0</v>
      </c>
      <c r="W5" s="51" t="s">
        <v>20</v>
      </c>
      <c r="X5" s="61" t="s">
        <v>97</v>
      </c>
      <c r="Y5" s="52" t="s">
        <v>268</v>
      </c>
      <c r="Z5" s="53" t="s">
        <v>24</v>
      </c>
      <c r="AA5" s="54" t="s">
        <v>25</v>
      </c>
      <c r="AB5" s="230" t="s">
        <v>23</v>
      </c>
      <c r="AC5" s="55" t="s">
        <v>27</v>
      </c>
      <c r="AD5" s="56" t="s">
        <v>226</v>
      </c>
    </row>
    <row r="6" spans="1:33" ht="15.75" thickBot="1" x14ac:dyDescent="0.3">
      <c r="A6" s="93" t="s">
        <v>8</v>
      </c>
      <c r="B6" s="290" t="s">
        <v>269</v>
      </c>
      <c r="C6" s="29"/>
      <c r="D6" s="37"/>
      <c r="E6" s="311" t="s">
        <v>269</v>
      </c>
      <c r="G6" s="94" t="s">
        <v>156</v>
      </c>
      <c r="H6" s="38"/>
      <c r="I6" s="103"/>
      <c r="J6" s="108"/>
      <c r="K6" s="236" t="s">
        <v>366</v>
      </c>
      <c r="L6" s="233" t="s">
        <v>367</v>
      </c>
      <c r="M6" s="40"/>
      <c r="O6" s="1" t="s">
        <v>8</v>
      </c>
      <c r="P6" s="2">
        <f>COUNTIF($B$6:$M$14,"*(MA)*")+0.5*COUNTIF($B$6:$M$14,"*(½MA)*")</f>
        <v>1</v>
      </c>
      <c r="Q6" s="2">
        <f>COUNTIF($B$6:$M$14,"*(MH)*")+0.5*COUNTIF($B$6:$M$14,"*(½MH)*")</f>
        <v>0.5</v>
      </c>
      <c r="R6" s="2">
        <f>COUNTIF($B$6:$M$14,"*(PH)*")+0.5*COUNTIF($B$6:$M$14,"*(½PH)*")</f>
        <v>3</v>
      </c>
      <c r="S6" s="2">
        <f>COUNTIF($B$6:$M$14,"*(TH)*")+0.5*COUNTIF($B$6:$M$14,"*(½TH)*")</f>
        <v>3</v>
      </c>
      <c r="T6" s="2">
        <f>COUNTIF($B$6:$M$14,"*(TJ)*")+0.5*COUNTIF($B$6:$M$14,"*(½TJ)*")</f>
        <v>3</v>
      </c>
      <c r="U6" s="2">
        <f>COUNTIF($B$6:$M$14,"*(EL)*")+0.5*COUNTIF($B$6:$M$14,"*(½EL)*")</f>
        <v>0.5</v>
      </c>
      <c r="V6" s="2">
        <f>COUNTIF($B$6:$M$14,"*(LL)*")+0.5*COUNTIF($B$6:$M$14,"*(½LL)*")</f>
        <v>0</v>
      </c>
      <c r="W6" s="2">
        <f>COUNTIF($B$6:$M$14,"*(MN)*")+0.5*COUNTIF($B$6:$M$14,"*(½MN)*")</f>
        <v>4</v>
      </c>
      <c r="X6" s="2">
        <f>COUNTIF($B$6:$M$14,"*(MR)*")+0.5*COUNTIF($B$6:$M$14,"*(½MR)*")</f>
        <v>2.5</v>
      </c>
      <c r="Y6" s="2">
        <f>COUNTIF($B$6:$M$14,"*(PV)*")+0.5*COUNTIF($B$6:$M$14,"*(½PV)*")</f>
        <v>5</v>
      </c>
      <c r="Z6" s="2">
        <f>COUNTIF($B$6:$M$14,"*(JS)*")+0.5*COUNTIF($B$6:$M$14,"*(½JS)*")</f>
        <v>0.5</v>
      </c>
      <c r="AA6" s="2">
        <f>COUNTIF($B$6:$M$14,"*(KS)*")+0.5*COUNTIF($B$6:$M$14,"*(½KS)*")</f>
        <v>0</v>
      </c>
      <c r="AB6" s="2">
        <f>COUNTIF($B$6:$M$14,"*(JR)*")+0.5*COUNTIF($B$6:$M$14,"*(½JR)*")</f>
        <v>3</v>
      </c>
      <c r="AC6" s="2">
        <f>COUNTIF($B$6:$M$14,"*(MT)*")+0.5*COUNTIF($B$6:$M$14,"*(½MT)*")</f>
        <v>0.5</v>
      </c>
      <c r="AD6" s="2">
        <f>COUNTIF($B$6:$M$14,"*(JK)*")+0.5*COUNTIF($B$6:$M$14,"*(½JK)*")</f>
        <v>4</v>
      </c>
      <c r="AE6" s="2">
        <f>COUNTIF($B$6:$M$14,"*(TP)*")+0.5*COUNTIF($B$6:$M$14,"*(½TP)*")</f>
        <v>0</v>
      </c>
    </row>
    <row r="7" spans="1:33" ht="15.75" thickBot="1" x14ac:dyDescent="0.3">
      <c r="A7" s="42"/>
      <c r="B7" s="301" t="s">
        <v>306</v>
      </c>
      <c r="C7" s="59" t="s">
        <v>199</v>
      </c>
      <c r="D7" s="38"/>
      <c r="E7" s="303" t="s">
        <v>279</v>
      </c>
      <c r="H7" s="38"/>
      <c r="I7" s="103"/>
      <c r="J7" s="102"/>
      <c r="K7" s="244" t="s">
        <v>164</v>
      </c>
      <c r="L7" s="242" t="s">
        <v>301</v>
      </c>
      <c r="M7" s="40"/>
      <c r="O7" s="1" t="s">
        <v>9</v>
      </c>
      <c r="P7" s="2">
        <f>COUNTIF($B$15:$M$24,"*(MA)*")+0.5*COUNTIF($B$15:$M$24,"*(½MA)*")</f>
        <v>1</v>
      </c>
      <c r="Q7" s="2">
        <f>COUNTIF($B$15:$M$24,"*(MH)*")+0.5*COUNTIF($B$15:$M$24,"*(½MH)*")</f>
        <v>0.5</v>
      </c>
      <c r="R7" s="2">
        <f>COUNTIF($B$15:$M$24,"*(PH)*")+0.5*COUNTIF($B$15:$M$24,"*(½PH)*")</f>
        <v>4.5</v>
      </c>
      <c r="S7" s="2">
        <f>COUNTIF($B$15:$M$24,"*(TH)*")+0.5*COUNTIF($B$15:$M$24,"*(½TH)*")</f>
        <v>2</v>
      </c>
      <c r="T7" s="2">
        <f>COUNTIF($B$15:$M$24,"*(TJ)*")+0.5*COUNTIF($B$15:$M$24,"*(½TJ)*")</f>
        <v>4</v>
      </c>
      <c r="U7" s="2">
        <f>COUNTIF($B$15:$M$24,"*(EL)*")+0.5*COUNTIF($B$15:$M$24,"*(½EL)*")</f>
        <v>1</v>
      </c>
      <c r="V7" s="2">
        <f>COUNTIF($B$15:$M$24,"*(LL)*")+0.5*COUNTIF($B$15:$M$24,"*(½LL)*")</f>
        <v>0</v>
      </c>
      <c r="W7" s="2">
        <f>COUNTIF($B$15:$M$24,"*(MN)*")+0.5*COUNTIF($B$15:$M$24,"*(½MN)*")</f>
        <v>3</v>
      </c>
      <c r="X7" s="2">
        <f>COUNTIF($B$15:$M$24,"*(MR)*")+0.5*COUNTIF($B$15:$M$24,"*(½MR)*")</f>
        <v>2.5</v>
      </c>
      <c r="Y7" s="2">
        <f>COUNTIF($B$15:$M$24,"*(PV)*")+0.5*COUNTIF($B$15:$M$24,"*(½PV)*")</f>
        <v>3</v>
      </c>
      <c r="Z7" s="2">
        <f>COUNTIF($B$15:$M$24,"*(JS)*")+0.5*COUNTIF($B$15:$M$24,"*(½JS)*")</f>
        <v>1</v>
      </c>
      <c r="AA7" s="2">
        <f>COUNTIF($B$15:$M$24,"*(KS)*")+0.5*COUNTIF($B$15:$M$24,"*(½KS)*")</f>
        <v>0.5</v>
      </c>
      <c r="AB7" s="2">
        <f>COUNTIF($B$15:$M$24,"*(JR)*")+0.5*COUNTIF($B$15:$M$24,"*(½JR)*")</f>
        <v>2</v>
      </c>
      <c r="AC7" s="2">
        <f>COUNTIF($B$15:$M$24,"*(MT)*")+0.5*COUNTIF($B$15:$M$24,"*(½MT)*")</f>
        <v>1.5</v>
      </c>
      <c r="AD7" s="2">
        <f>COUNTIF($B$15:$M$24,"*(JK)*")+0.5*COUNTIF($B$15:$M$24,"*(½JK)*")</f>
        <v>5</v>
      </c>
      <c r="AE7" s="2">
        <f>COUNTIF($B$15:$M$24,"*(TP)*")+0.5*COUNTIF($B$15:$M$24,"*(½TP)*")</f>
        <v>0</v>
      </c>
    </row>
    <row r="8" spans="1:33" ht="16.5" thickTop="1" thickBot="1" x14ac:dyDescent="0.3">
      <c r="A8" s="42"/>
      <c r="B8" s="302" t="s">
        <v>279</v>
      </c>
      <c r="C8" s="38"/>
      <c r="D8" s="38"/>
      <c r="E8" s="96" t="s">
        <v>145</v>
      </c>
      <c r="G8" s="329" t="s">
        <v>124</v>
      </c>
      <c r="I8" s="103"/>
      <c r="J8" s="102"/>
      <c r="K8" s="63" t="s">
        <v>160</v>
      </c>
      <c r="L8" s="38"/>
      <c r="M8" s="40"/>
      <c r="O8" s="1" t="s">
        <v>10</v>
      </c>
      <c r="P8" s="2">
        <f>COUNTIF($B$25:$M$34,"*(MA)*")+0.5*COUNTIF($B$25:$M$34,"*(½MA)*")</f>
        <v>0</v>
      </c>
      <c r="Q8" s="2">
        <f>COUNTIF($B$25:$M$34,"*(MH)*")+0.5*COUNTIF($B$25:$M$34,"*(½MH)*")</f>
        <v>1.5</v>
      </c>
      <c r="R8" s="2">
        <f>COUNTIF($B$25:$M$34,"*(PH)*")+0.5*COUNTIF($B$25:$M$34,"*(½PH)*")</f>
        <v>5.5</v>
      </c>
      <c r="S8" s="2">
        <f>COUNTIF($B$25:$M$34,"*(TH)*")+0.5*COUNTIF($B$25:$M$34,"*(½TH)*")</f>
        <v>4</v>
      </c>
      <c r="T8" s="2">
        <f>COUNTIF($B$25:$M$34,"*(TJ)*")+0.5*COUNTIF($B$25:$M$34,"*(½TJ)*")</f>
        <v>3</v>
      </c>
      <c r="U8" s="2">
        <f>COUNTIF($B$25:$M$34,"*(EL)*")+0.5*COUNTIF($B$25:$M$34,"*(½EL)*")</f>
        <v>1</v>
      </c>
      <c r="V8" s="2">
        <f>COUNTIF($B$25:$M$34,"*(LL)*")+0.5*COUNTIF($B$25:$M$34,"*(½LL)*")</f>
        <v>0</v>
      </c>
      <c r="W8" s="2">
        <f>COUNTIF($B$25:$M$34,"*(MN)*")+0.5*COUNTIF($B$25:$M$34,"*(½MN)*")</f>
        <v>1</v>
      </c>
      <c r="X8" s="2">
        <f>COUNTIF($B$25:$M$34,"*(MR)*")+0.5*COUNTIF($B$25:$M$34,"*(½MR)*")</f>
        <v>4</v>
      </c>
      <c r="Y8" s="2">
        <f>COUNTIF($B$25:$M$34,"*(PV)*")+0.5*COUNTIF($B$25:$M$34,"*(½PV)*")</f>
        <v>4</v>
      </c>
      <c r="Z8" s="2">
        <f>COUNTIF($B$25:$M$34,"*(JS)*")+0.5*COUNTIF($B$25:$M$34,"*(½JS)*")</f>
        <v>1</v>
      </c>
      <c r="AA8" s="2">
        <f>COUNTIF($B$25:$M$34,"*(KS)*")+0.5*COUNTIF($B$25:$M$34,"*(½KS)*")</f>
        <v>1</v>
      </c>
      <c r="AB8" s="2">
        <f>COUNTIF($B$25:$M$34,"*(JR)*")+0.5*COUNTIF($B$25:$M$34,"*(½JR)*")</f>
        <v>3.5</v>
      </c>
      <c r="AC8" s="2">
        <f>COUNTIF($B$25:$M$34,"*(MT)*")+0.5*COUNTIF($B$25:$M$34,"*(½MT)*")</f>
        <v>2.5</v>
      </c>
      <c r="AD8" s="2">
        <f>COUNTIF($B$25:$M$34,"*(JK)*")+0.5*COUNTIF($B$25:$M$34,"*(½JK)*")</f>
        <v>3.5</v>
      </c>
      <c r="AE8" s="2">
        <f>COUNTIF($B$25:$M$34,"*(TP)*")+0.5*COUNTIF($B$25:$M$34,"*(½TP)*")</f>
        <v>0</v>
      </c>
    </row>
    <row r="9" spans="1:33" ht="16.5" thickTop="1" thickBot="1" x14ac:dyDescent="0.3">
      <c r="A9" s="42"/>
      <c r="B9" s="250" t="s">
        <v>110</v>
      </c>
      <c r="E9" s="250" t="s">
        <v>110</v>
      </c>
      <c r="F9" s="38"/>
      <c r="G9" s="241" t="s">
        <v>42</v>
      </c>
      <c r="H9" s="242" t="s">
        <v>278</v>
      </c>
      <c r="I9" s="103"/>
      <c r="J9" s="102"/>
      <c r="K9" s="59" t="s">
        <v>136</v>
      </c>
      <c r="M9" s="40"/>
      <c r="O9" s="1" t="s">
        <v>11</v>
      </c>
      <c r="P9" s="2">
        <f>COUNTIF($B$35:$I$43,"*(MA)*")+0.5*COUNTIF($B$35:$I$43,"*(½MA)*")</f>
        <v>1</v>
      </c>
      <c r="Q9" s="2">
        <f>COUNTIF($B$35:$I$43,"*(MH)*")+0.5*COUNTIF($B$35:$I$43,"*(½MH)*")</f>
        <v>1.5</v>
      </c>
      <c r="R9" s="2">
        <f>COUNTIF($B$35:$I$43,"*(PH)*")+0.5*COUNTIF($B$35:$I$43,"*(½PH)*")</f>
        <v>2.5</v>
      </c>
      <c r="S9" s="2">
        <f>COUNTIF($B$35:$I$43,"*(TH)*")+0.5*COUNTIF($B$35:$I$43,"*(½TH)*")</f>
        <v>2</v>
      </c>
      <c r="T9" s="2">
        <f>COUNTIF($B$35:$I$43,"*(TJ)*")+0.5*COUNTIF($B$35:$I$43,"*(½TJ)*")</f>
        <v>2.5</v>
      </c>
      <c r="U9" s="2">
        <f>COUNTIF($B$35:$I$43,"*(EL)*")+0.5*COUNTIF($B$35:$I$43,"*(½EL)*")</f>
        <v>0.5</v>
      </c>
      <c r="V9" s="2">
        <f>COUNTIF($B$35:$I$43,"*(LL)*")+0.5*COUNTIF($B$35:$I$43,"*(½LL)*")</f>
        <v>0</v>
      </c>
      <c r="W9" s="2">
        <f>COUNTIF($B$35:$I$43,"*(MN)*")+0.5*COUNTIF($B$35:$I$43,"*(½MN)*")</f>
        <v>1</v>
      </c>
      <c r="X9" s="2">
        <f>COUNTIF($B$35:$I$43,"*(MR)*")+0.5*COUNTIF($B$35:$I$43,"*(½MR)*")</f>
        <v>2.5</v>
      </c>
      <c r="Y9" s="2">
        <f>COUNTIF($B$35:$I$43,"*(PV)*")+0.5*COUNTIF($B$35:$I$43,"*(½PV)*")</f>
        <v>3</v>
      </c>
      <c r="Z9" s="2">
        <f>COUNTIF($B$35:$I$43,"*(JS)*")+0.5*COUNTIF($B$35:$I$43,"*(½JS)*")</f>
        <v>0.5</v>
      </c>
      <c r="AA9" s="2">
        <f>COUNTIF($B$35:$I$43,"*(KS)*")+0.5*COUNTIF($B$35:$I$43,"*(½KS)*")</f>
        <v>0</v>
      </c>
      <c r="AB9" s="2">
        <f>COUNTIF($B$35:$I$42,"*(JR)*")+0.5*COUNTIF($B$35:$I$42,"*(½JR)*")</f>
        <v>2.5</v>
      </c>
      <c r="AC9" s="2">
        <f>COUNTIF($B$35:$I$43,"*(MT)*")+0.5*COUNTIF($B$35:$I$43,"*(½MT)*")</f>
        <v>1.5</v>
      </c>
      <c r="AD9" s="2">
        <f>COUNTIF($B$35:$I$43,"*(JK)*")+0.5*COUNTIF($B$35:$I$43,"*(½JK)*")</f>
        <v>1.5</v>
      </c>
      <c r="AE9" s="2">
        <f>COUNTIF($B$35:$I$43,"*(TP)*")+0.5*COUNTIF($B$35:$I$43,"*(½TP)*")</f>
        <v>0</v>
      </c>
    </row>
    <row r="10" spans="1:33" ht="16.5" thickTop="1" thickBot="1" x14ac:dyDescent="0.3">
      <c r="A10" s="42"/>
      <c r="B10" s="108"/>
      <c r="C10" s="63" t="s">
        <v>141</v>
      </c>
      <c r="E10" s="103"/>
      <c r="F10" s="38"/>
      <c r="G10" s="328" t="s">
        <v>235</v>
      </c>
      <c r="I10" s="40"/>
      <c r="J10" s="102"/>
      <c r="K10" s="331" t="s">
        <v>235</v>
      </c>
      <c r="M10" s="40"/>
      <c r="O10" s="1" t="s">
        <v>12</v>
      </c>
      <c r="P10" s="2">
        <f>COUNTIF($B$44:$I$51,"*(MA)*")+0.5*COUNTIF($B$44:$I$51,"*(½MA)*")</f>
        <v>1</v>
      </c>
      <c r="Q10" s="2">
        <f>COUNTIF($B$44:$I$51,"*(MH)*")+0.5*COUNTIF($B$44:$I$51,"*(½MH)*")</f>
        <v>0</v>
      </c>
      <c r="R10" s="2">
        <f>COUNTIF($B$44:$I$51,"*(PH)*")+0.5*COUNTIF($B$44:$I$51,"*(½PH)*")</f>
        <v>3.5</v>
      </c>
      <c r="S10" s="2">
        <f>COUNTIF($B$44:$I$51,"*(TH)*")+0.5*COUNTIF($B$44:$I$51,"*(½TH)*")</f>
        <v>3</v>
      </c>
      <c r="T10" s="2">
        <f>COUNTIF($B$44:$I$51,"*(TJ)*")+0.5*COUNTIF($B$44:$I$51,"*(½TJ)*")</f>
        <v>1</v>
      </c>
      <c r="U10" s="2">
        <f>COUNTIF($B$44:$I$51,"*(EL)*")+0.5*COUNTIF($B$44:$I$51,"*(½EL)*")</f>
        <v>0</v>
      </c>
      <c r="V10" s="2">
        <f>COUNTIF($B$44:$I$51,"*(LL)*")+0.5*COUNTIF($B$44:$I$51,"*(½LL)*")</f>
        <v>0</v>
      </c>
      <c r="W10" s="2">
        <f>COUNTIF($B$44:$I$51,"*(MN)*")+0.5*COUNTIF($B$44:$I$51,"*(½MN)*")</f>
        <v>2</v>
      </c>
      <c r="X10" s="2">
        <f>COUNTIF($B$44:$I$51,"*(MR)*")+0.5*COUNTIF($B$44:$I$51,"*(½MR)*")</f>
        <v>3</v>
      </c>
      <c r="Y10" s="2">
        <f>COUNTIF($B$44:$I$51,"*(PV)*")+0.5*COUNTIF($B$44:$I$51,"*(½PV)*")</f>
        <v>3</v>
      </c>
      <c r="Z10" s="2">
        <f>COUNTIF($B$44:$I$51,"*(JS)*")+0.5*COUNTIF($B$44:$I$51,"*(½JS)*")</f>
        <v>0</v>
      </c>
      <c r="AA10" s="2">
        <f>COUNTIF($B$44:$I$51,"*(KS)*")+0.5*COUNTIF($B$44:$I$51,"*(½KS)*")</f>
        <v>0</v>
      </c>
      <c r="AB10" s="2">
        <f>COUNTIF($B$44:$I$51,"*(JR)*")+0.5*COUNTIF($B$44:$I$51,"*(½JR)*")</f>
        <v>2</v>
      </c>
      <c r="AC10" s="2">
        <f>COUNTIF($B$44:$I$51,"*(MT)*")+0.5*COUNTIF($B$44:$I$51,"*(½MT)*")</f>
        <v>1</v>
      </c>
      <c r="AD10" s="2">
        <f>COUNTIF($B$44:$I$51,"*(JK)*")+0.5*COUNTIF($B$44:$I$51,"*(½JK)*")</f>
        <v>3</v>
      </c>
      <c r="AE10" s="2">
        <f>COUNTIF($B$44:$I$51,"*(TP)*")+0.5*COUNTIF($B$44:$I$51,"*(½TP)*")</f>
        <v>0</v>
      </c>
    </row>
    <row r="11" spans="1:33" ht="16.5" thickTop="1" thickBot="1" x14ac:dyDescent="0.3">
      <c r="A11" s="42"/>
      <c r="B11" s="108"/>
      <c r="C11" s="241" t="s">
        <v>99</v>
      </c>
      <c r="E11" s="103"/>
      <c r="F11" s="38"/>
      <c r="I11" s="144">
        <v>4.5</v>
      </c>
      <c r="J11" s="102"/>
      <c r="M11" s="144">
        <v>4.5</v>
      </c>
      <c r="O11" s="1"/>
      <c r="P11" s="1"/>
    </row>
    <row r="12" spans="1:33" ht="15.75" thickBot="1" x14ac:dyDescent="0.3">
      <c r="A12" s="42"/>
      <c r="B12" s="108"/>
      <c r="E12" s="103"/>
      <c r="F12" s="282"/>
      <c r="G12" s="142"/>
      <c r="H12" s="142"/>
      <c r="I12" s="285" t="s">
        <v>171</v>
      </c>
      <c r="J12" s="279" t="s">
        <v>195</v>
      </c>
      <c r="K12" s="247" t="s">
        <v>289</v>
      </c>
      <c r="L12" s="142"/>
      <c r="M12" s="145"/>
      <c r="O12" s="1" t="s">
        <v>30</v>
      </c>
      <c r="P12" s="3">
        <f t="shared" ref="P12:U12" si="0">SUM(P6:P10)</f>
        <v>4</v>
      </c>
      <c r="Q12" s="3">
        <f t="shared" si="0"/>
        <v>4</v>
      </c>
      <c r="R12" s="3">
        <f t="shared" si="0"/>
        <v>19</v>
      </c>
      <c r="S12" s="3">
        <f t="shared" si="0"/>
        <v>14</v>
      </c>
      <c r="T12" s="218">
        <f t="shared" si="0"/>
        <v>13.5</v>
      </c>
      <c r="U12" s="3">
        <f t="shared" si="0"/>
        <v>3</v>
      </c>
      <c r="V12" s="3">
        <f t="shared" ref="V12:AD12" si="1">SUM(V6:V10)</f>
        <v>0</v>
      </c>
      <c r="W12" s="3">
        <f t="shared" si="1"/>
        <v>11</v>
      </c>
      <c r="X12" s="218">
        <f t="shared" si="1"/>
        <v>14.5</v>
      </c>
      <c r="Y12" s="3">
        <f t="shared" si="1"/>
        <v>18</v>
      </c>
      <c r="Z12" s="3">
        <f t="shared" si="1"/>
        <v>3</v>
      </c>
      <c r="AA12" s="3">
        <f t="shared" si="1"/>
        <v>1.5</v>
      </c>
      <c r="AB12" s="3">
        <f t="shared" si="1"/>
        <v>13</v>
      </c>
      <c r="AC12" s="3">
        <f>AC6+AC7+AC8+AC9+AC10</f>
        <v>7</v>
      </c>
      <c r="AD12" s="218">
        <f t="shared" si="1"/>
        <v>17</v>
      </c>
      <c r="AE12" s="3">
        <f t="shared" ref="AE12" si="2">SUM(AE6:AE10)</f>
        <v>0</v>
      </c>
      <c r="AG12" s="3">
        <f>SUM(P12:AD12)</f>
        <v>142.5</v>
      </c>
    </row>
    <row r="13" spans="1:33" ht="16.5" thickTop="1" thickBot="1" x14ac:dyDescent="0.3">
      <c r="A13" s="42"/>
      <c r="B13" s="102"/>
      <c r="C13" s="328" t="s">
        <v>232</v>
      </c>
      <c r="E13" s="40"/>
      <c r="F13" s="190"/>
      <c r="G13" s="137"/>
      <c r="H13" s="137"/>
      <c r="I13" s="328" t="s">
        <v>248</v>
      </c>
      <c r="J13" s="59" t="s">
        <v>89</v>
      </c>
      <c r="K13" s="332" t="s">
        <v>305</v>
      </c>
      <c r="L13" s="328" t="s">
        <v>230</v>
      </c>
      <c r="M13" s="197"/>
    </row>
    <row r="14" spans="1:33" ht="16.5" thickTop="1" thickBot="1" x14ac:dyDescent="0.3">
      <c r="A14" s="36"/>
      <c r="B14" s="112"/>
      <c r="C14" s="238" t="s">
        <v>101</v>
      </c>
      <c r="D14" s="239" t="s">
        <v>224</v>
      </c>
      <c r="E14" s="149">
        <v>7</v>
      </c>
      <c r="F14" s="136"/>
      <c r="G14" s="136"/>
      <c r="H14" s="136"/>
      <c r="I14" s="324" t="s">
        <v>281</v>
      </c>
      <c r="J14" s="330" t="s">
        <v>130</v>
      </c>
      <c r="K14" s="249" t="s">
        <v>131</v>
      </c>
      <c r="L14" s="333" t="s">
        <v>236</v>
      </c>
      <c r="M14" s="146">
        <v>3</v>
      </c>
      <c r="AB14" s="2" t="s">
        <v>347</v>
      </c>
      <c r="AC14" s="2" t="s">
        <v>348</v>
      </c>
      <c r="AF14" s="2">
        <v>2</v>
      </c>
    </row>
    <row r="15" spans="1:33" x14ac:dyDescent="0.25">
      <c r="A15" s="93" t="s">
        <v>9</v>
      </c>
      <c r="B15" s="268" t="s">
        <v>197</v>
      </c>
      <c r="C15" s="29"/>
      <c r="D15" s="29"/>
      <c r="E15" s="306" t="s">
        <v>145</v>
      </c>
      <c r="F15" s="29"/>
      <c r="G15" s="283" t="s">
        <v>271</v>
      </c>
      <c r="H15" s="31"/>
      <c r="I15" s="188"/>
      <c r="J15" s="38"/>
      <c r="K15" s="150" t="s">
        <v>161</v>
      </c>
      <c r="L15" s="39"/>
      <c r="M15" s="148"/>
      <c r="P15" s="30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 t="s">
        <v>333</v>
      </c>
      <c r="AC15" s="43" t="s">
        <v>334</v>
      </c>
      <c r="AD15" s="43" t="s">
        <v>335</v>
      </c>
      <c r="AE15" s="43" t="s">
        <v>247</v>
      </c>
      <c r="AF15" s="43">
        <v>5</v>
      </c>
    </row>
    <row r="16" spans="1:33" ht="15.75" thickBot="1" x14ac:dyDescent="0.3">
      <c r="A16" s="42"/>
      <c r="B16" s="302" t="s">
        <v>282</v>
      </c>
      <c r="E16" s="99" t="s">
        <v>197</v>
      </c>
      <c r="G16" s="117" t="s">
        <v>45</v>
      </c>
      <c r="I16" s="103"/>
      <c r="J16" s="38"/>
      <c r="K16" s="59" t="s">
        <v>90</v>
      </c>
      <c r="L16" s="241" t="s">
        <v>203</v>
      </c>
      <c r="M16" s="144"/>
      <c r="O16" s="219"/>
      <c r="P16" s="220"/>
      <c r="Q16" s="223" t="s">
        <v>262</v>
      </c>
      <c r="R16" s="223" t="s">
        <v>263</v>
      </c>
      <c r="S16" s="225" t="s">
        <v>30</v>
      </c>
      <c r="T16" s="223" t="s">
        <v>267</v>
      </c>
      <c r="U16" s="221"/>
      <c r="V16" s="43"/>
      <c r="W16" s="43"/>
      <c r="X16" s="43"/>
      <c r="Y16" s="43"/>
      <c r="Z16" s="43"/>
      <c r="AA16" s="43"/>
      <c r="AB16" s="43" t="s">
        <v>336</v>
      </c>
      <c r="AC16" s="43" t="s">
        <v>337</v>
      </c>
      <c r="AD16" s="43" t="s">
        <v>338</v>
      </c>
      <c r="AE16" s="43" t="s">
        <v>339</v>
      </c>
      <c r="AF16" s="43">
        <v>5</v>
      </c>
    </row>
    <row r="17" spans="1:32" ht="16.5" thickTop="1" thickBot="1" x14ac:dyDescent="0.3">
      <c r="A17" s="42"/>
      <c r="B17" s="301" t="s">
        <v>306</v>
      </c>
      <c r="C17" s="328" t="s">
        <v>231</v>
      </c>
      <c r="D17" s="328" t="s">
        <v>231</v>
      </c>
      <c r="E17" s="119" t="s">
        <v>209</v>
      </c>
      <c r="G17" s="241" t="s">
        <v>104</v>
      </c>
      <c r="H17" s="241" t="s">
        <v>227</v>
      </c>
      <c r="I17" s="103"/>
      <c r="J17" s="38"/>
      <c r="M17" s="144"/>
      <c r="O17" s="222" t="s">
        <v>261</v>
      </c>
      <c r="P17" s="222"/>
      <c r="Q17" s="223">
        <v>2</v>
      </c>
      <c r="R17" s="223">
        <v>10</v>
      </c>
      <c r="S17" s="225">
        <v>12</v>
      </c>
      <c r="T17" s="223">
        <f>1.25*S17</f>
        <v>15</v>
      </c>
      <c r="U17" s="221"/>
      <c r="V17" s="43"/>
      <c r="W17" s="43"/>
      <c r="X17" s="43"/>
      <c r="Y17" s="43"/>
      <c r="Z17" s="43"/>
      <c r="AA17" s="43"/>
      <c r="AB17" s="43" t="s">
        <v>342</v>
      </c>
      <c r="AC17" s="43" t="s">
        <v>343</v>
      </c>
      <c r="AD17" s="43"/>
      <c r="AE17" s="43"/>
      <c r="AF17" s="43">
        <v>1</v>
      </c>
    </row>
    <row r="18" spans="1:32" ht="16.5" thickTop="1" thickBot="1" x14ac:dyDescent="0.3">
      <c r="A18" s="42"/>
      <c r="B18" s="141" t="s">
        <v>209</v>
      </c>
      <c r="C18" s="250" t="s">
        <v>107</v>
      </c>
      <c r="E18" s="303" t="s">
        <v>282</v>
      </c>
      <c r="G18" s="328" t="s">
        <v>234</v>
      </c>
      <c r="I18" s="103"/>
      <c r="J18" s="38"/>
      <c r="K18" s="191" t="s">
        <v>225</v>
      </c>
      <c r="L18" s="74" t="s">
        <v>101</v>
      </c>
      <c r="M18" s="144"/>
      <c r="O18" s="224" t="s">
        <v>264</v>
      </c>
      <c r="P18" s="222"/>
      <c r="Q18" s="223">
        <v>2</v>
      </c>
      <c r="R18" s="223">
        <v>10</v>
      </c>
      <c r="S18" s="225">
        <v>12</v>
      </c>
      <c r="T18" s="223">
        <f t="shared" ref="T18:T20" si="3">1.25*S18</f>
        <v>15</v>
      </c>
      <c r="U18" s="221"/>
      <c r="V18" s="43"/>
      <c r="W18" s="43"/>
      <c r="X18" s="43"/>
      <c r="Y18" s="43"/>
      <c r="Z18" s="43"/>
      <c r="AA18" s="43"/>
      <c r="AB18" s="43" t="s">
        <v>344</v>
      </c>
      <c r="AC18" s="43"/>
      <c r="AD18" s="43"/>
      <c r="AE18" s="43"/>
      <c r="AF18" s="43">
        <v>0.5</v>
      </c>
    </row>
    <row r="19" spans="1:32" ht="15.75" thickTop="1" x14ac:dyDescent="0.25">
      <c r="A19" s="42"/>
      <c r="B19" s="304" t="s">
        <v>115</v>
      </c>
      <c r="E19" s="96" t="s">
        <v>112</v>
      </c>
      <c r="G19" s="250" t="s">
        <v>223</v>
      </c>
      <c r="I19" s="103"/>
      <c r="J19" s="38"/>
      <c r="K19" s="65" t="s">
        <v>233</v>
      </c>
      <c r="M19" s="144"/>
      <c r="O19" s="222" t="s">
        <v>265</v>
      </c>
      <c r="P19" s="222"/>
      <c r="Q19" s="223">
        <v>3</v>
      </c>
      <c r="R19" s="223">
        <v>4</v>
      </c>
      <c r="S19" s="225">
        <v>7</v>
      </c>
      <c r="T19" s="223">
        <f t="shared" si="3"/>
        <v>8.75</v>
      </c>
      <c r="U19" s="221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>
        <f>SUM(AF15:AF18)</f>
        <v>11.5</v>
      </c>
    </row>
    <row r="20" spans="1:32" x14ac:dyDescent="0.25">
      <c r="A20" s="42"/>
      <c r="B20" s="312" t="s">
        <v>169</v>
      </c>
      <c r="E20" s="313" t="s">
        <v>169</v>
      </c>
      <c r="F20" s="38"/>
      <c r="G20" s="192" t="s">
        <v>225</v>
      </c>
      <c r="H20" s="73" t="s">
        <v>101</v>
      </c>
      <c r="I20" s="40"/>
      <c r="K20" s="64" t="s">
        <v>215</v>
      </c>
      <c r="M20" s="144"/>
      <c r="O20" s="222" t="s">
        <v>266</v>
      </c>
      <c r="P20" s="222"/>
      <c r="Q20" s="223">
        <v>3</v>
      </c>
      <c r="R20" s="223">
        <v>8</v>
      </c>
      <c r="S20" s="225">
        <v>11</v>
      </c>
      <c r="T20" s="223">
        <f t="shared" si="3"/>
        <v>13.75</v>
      </c>
      <c r="U20" s="221"/>
      <c r="V20" s="32"/>
      <c r="W20" s="32"/>
      <c r="X20" s="32"/>
      <c r="Y20" s="32"/>
      <c r="Z20" s="32"/>
      <c r="AA20" s="32"/>
      <c r="AB20" s="43"/>
      <c r="AC20" s="43"/>
      <c r="AD20" s="43"/>
      <c r="AE20" s="43"/>
      <c r="AF20" s="43"/>
    </row>
    <row r="21" spans="1:32" ht="15.75" thickBot="1" x14ac:dyDescent="0.3">
      <c r="A21" s="42"/>
      <c r="B21" s="314" t="s">
        <v>283</v>
      </c>
      <c r="C21" s="63" t="s">
        <v>142</v>
      </c>
      <c r="E21" s="315" t="s">
        <v>98</v>
      </c>
      <c r="F21" s="38"/>
      <c r="G21" s="240" t="s">
        <v>241</v>
      </c>
      <c r="I21" s="103"/>
      <c r="J21" s="38"/>
      <c r="M21" s="144"/>
      <c r="O21" s="44"/>
      <c r="Q21" s="32"/>
      <c r="R21" s="44"/>
      <c r="S21" s="32"/>
      <c r="T21" s="44"/>
      <c r="U21" s="32"/>
      <c r="V21" s="32"/>
      <c r="W21" s="43"/>
      <c r="X21" s="32"/>
      <c r="Y21" s="32"/>
      <c r="Z21" s="32"/>
      <c r="AA21" s="32"/>
      <c r="AB21" s="43"/>
      <c r="AC21" s="43"/>
      <c r="AD21" s="43"/>
      <c r="AE21" s="43"/>
      <c r="AF21" s="43"/>
    </row>
    <row r="22" spans="1:32" ht="15.75" thickBot="1" x14ac:dyDescent="0.3">
      <c r="A22" s="42"/>
      <c r="B22" s="89"/>
      <c r="C22" s="80"/>
      <c r="D22" s="80"/>
      <c r="E22" s="149">
        <v>6.5</v>
      </c>
      <c r="F22" s="38"/>
      <c r="I22" s="144">
        <v>6</v>
      </c>
      <c r="M22" s="144">
        <v>5.5</v>
      </c>
      <c r="O22" s="113" t="s">
        <v>156</v>
      </c>
      <c r="P22" s="44"/>
      <c r="Q22" s="32"/>
      <c r="R22" s="44"/>
      <c r="S22" s="32"/>
      <c r="T22" s="32"/>
      <c r="U22" s="32"/>
      <c r="V22" t="s">
        <v>327</v>
      </c>
      <c r="W22"/>
      <c r="X22" t="s">
        <v>249</v>
      </c>
      <c r="Y22"/>
      <c r="Z22" t="s">
        <v>245</v>
      </c>
      <c r="AA22"/>
      <c r="AB22" t="s">
        <v>246</v>
      </c>
      <c r="AC22" s="43"/>
      <c r="AD22" s="43"/>
      <c r="AE22" s="43"/>
      <c r="AF22" s="43"/>
    </row>
    <row r="23" spans="1:32" ht="15.75" thickBot="1" x14ac:dyDescent="0.3">
      <c r="A23" s="42"/>
      <c r="B23" s="257"/>
      <c r="C23" s="137"/>
      <c r="D23" s="137"/>
      <c r="E23" s="137"/>
      <c r="F23" s="129"/>
      <c r="G23" s="142"/>
      <c r="H23" s="142"/>
      <c r="I23" s="325" t="s">
        <v>125</v>
      </c>
      <c r="J23" s="283" t="s">
        <v>349</v>
      </c>
      <c r="K23" s="247" t="s">
        <v>286</v>
      </c>
      <c r="M23" s="267"/>
      <c r="O23" s="117" t="s">
        <v>45</v>
      </c>
      <c r="Q23" s="32"/>
      <c r="R23" s="32"/>
      <c r="S23" s="32"/>
      <c r="T23" s="32"/>
      <c r="U23" s="43"/>
      <c r="V23" s="43"/>
      <c r="W23" s="43"/>
      <c r="X23" s="32"/>
      <c r="AE23" s="43"/>
      <c r="AF23" s="43"/>
    </row>
    <row r="24" spans="1:32" ht="15.75" thickBot="1" x14ac:dyDescent="0.3">
      <c r="A24" s="42"/>
      <c r="B24" s="130"/>
      <c r="C24" s="127"/>
      <c r="D24" s="127"/>
      <c r="E24" s="127"/>
      <c r="F24" s="321" t="s">
        <v>242</v>
      </c>
      <c r="G24" s="127"/>
      <c r="H24" s="127"/>
      <c r="I24" s="287" t="s">
        <v>220</v>
      </c>
      <c r="J24" s="320" t="s">
        <v>340</v>
      </c>
      <c r="K24" s="127"/>
      <c r="L24" s="136"/>
      <c r="M24" s="146"/>
      <c r="O24" s="235" t="s">
        <v>271</v>
      </c>
      <c r="R24" s="32"/>
      <c r="S24" s="32"/>
      <c r="T24" s="32"/>
      <c r="U24" s="43"/>
      <c r="V24" s="43"/>
      <c r="W24" s="43"/>
      <c r="X24" s="32"/>
      <c r="AE24" s="43"/>
      <c r="AF24" s="43"/>
    </row>
    <row r="25" spans="1:32" ht="15.75" thickBot="1" x14ac:dyDescent="0.3">
      <c r="A25" s="93" t="s">
        <v>10</v>
      </c>
      <c r="B25" s="297" t="s">
        <v>273</v>
      </c>
      <c r="C25" s="29"/>
      <c r="D25" s="29"/>
      <c r="E25" s="275" t="s">
        <v>306</v>
      </c>
      <c r="G25" s="232" t="s">
        <v>272</v>
      </c>
      <c r="H25" s="172"/>
      <c r="I25" s="103"/>
      <c r="J25" s="308"/>
      <c r="K25" s="309" t="s">
        <v>366</v>
      </c>
      <c r="L25" s="29"/>
      <c r="M25" s="148"/>
      <c r="O25" s="106" t="s">
        <v>250</v>
      </c>
      <c r="AF25"/>
    </row>
    <row r="26" spans="1:32" ht="15.75" thickBot="1" x14ac:dyDescent="0.3">
      <c r="A26" s="42"/>
      <c r="B26" s="141" t="s">
        <v>154</v>
      </c>
      <c r="E26" s="99" t="s">
        <v>67</v>
      </c>
      <c r="G26" s="173" t="s">
        <v>157</v>
      </c>
      <c r="H26" s="172"/>
      <c r="I26" s="103"/>
      <c r="J26" s="169"/>
      <c r="K26" s="233" t="s">
        <v>367</v>
      </c>
      <c r="L26" s="174"/>
      <c r="M26" s="144"/>
      <c r="O26" s="106" t="s">
        <v>250</v>
      </c>
      <c r="Q26" s="231" t="s">
        <v>270</v>
      </c>
      <c r="AF26"/>
    </row>
    <row r="27" spans="1:32" ht="16.5" thickTop="1" thickBot="1" x14ac:dyDescent="0.3">
      <c r="A27" s="42"/>
      <c r="B27" s="296" t="s">
        <v>206</v>
      </c>
      <c r="E27" s="99" t="s">
        <v>198</v>
      </c>
      <c r="G27" s="334" t="s">
        <v>126</v>
      </c>
      <c r="H27" s="174"/>
      <c r="I27" s="103"/>
      <c r="J27" s="169"/>
      <c r="K27" s="175" t="s">
        <v>163</v>
      </c>
      <c r="M27" s="144"/>
      <c r="O27" s="199" t="s">
        <v>49</v>
      </c>
      <c r="Q27" s="236" t="s">
        <v>270</v>
      </c>
      <c r="AF27"/>
    </row>
    <row r="28" spans="1:32" ht="16.5" thickTop="1" thickBot="1" x14ac:dyDescent="0.3">
      <c r="A28" s="42"/>
      <c r="B28" s="111" t="s">
        <v>145</v>
      </c>
      <c r="E28" s="298" t="s">
        <v>273</v>
      </c>
      <c r="F28" s="167"/>
      <c r="G28" s="335" t="s">
        <v>240</v>
      </c>
      <c r="I28" s="103"/>
      <c r="J28" s="169"/>
      <c r="K28" s="63" t="s">
        <v>162</v>
      </c>
      <c r="L28" s="174"/>
      <c r="M28" s="144"/>
      <c r="O28" s="234" t="s">
        <v>276</v>
      </c>
      <c r="Q28" s="237" t="s">
        <v>369</v>
      </c>
      <c r="AF28"/>
    </row>
    <row r="29" spans="1:32" ht="15.75" thickTop="1" x14ac:dyDescent="0.25">
      <c r="A29" s="42"/>
      <c r="E29" s="305" t="s">
        <v>115</v>
      </c>
      <c r="F29" s="167"/>
      <c r="G29" s="250" t="s">
        <v>121</v>
      </c>
      <c r="I29" s="168"/>
      <c r="J29" s="169"/>
      <c r="K29" s="251" t="s">
        <v>91</v>
      </c>
      <c r="M29" s="144"/>
      <c r="O29" s="173" t="s">
        <v>157</v>
      </c>
      <c r="AF29"/>
    </row>
    <row r="30" spans="1:32" ht="15.75" thickBot="1" x14ac:dyDescent="0.3">
      <c r="A30" s="42"/>
      <c r="B30" s="116" t="s">
        <v>116</v>
      </c>
      <c r="F30" s="177"/>
      <c r="G30" s="241" t="s">
        <v>165</v>
      </c>
      <c r="H30" s="167"/>
      <c r="I30" s="198"/>
      <c r="J30" s="169"/>
      <c r="K30" s="241" t="s">
        <v>94</v>
      </c>
      <c r="L30" s="243" t="s">
        <v>303</v>
      </c>
      <c r="M30" s="144"/>
      <c r="O30" s="109" t="s">
        <v>237</v>
      </c>
      <c r="AF30"/>
    </row>
    <row r="31" spans="1:32" ht="15.75" thickBot="1" x14ac:dyDescent="0.3">
      <c r="A31" s="42"/>
      <c r="B31" s="108"/>
      <c r="C31" s="244" t="s">
        <v>216</v>
      </c>
      <c r="E31" s="103"/>
      <c r="F31" s="177"/>
      <c r="I31" s="198"/>
      <c r="J31" s="169"/>
      <c r="K31" s="241" t="s">
        <v>307</v>
      </c>
      <c r="L31" s="280" t="s">
        <v>92</v>
      </c>
      <c r="M31" s="144">
        <v>5.5</v>
      </c>
      <c r="O31" s="62" t="s">
        <v>158</v>
      </c>
      <c r="AF31"/>
    </row>
    <row r="32" spans="1:32" ht="16.5" thickTop="1" thickBot="1" x14ac:dyDescent="0.3">
      <c r="A32" s="42"/>
      <c r="B32" s="169"/>
      <c r="C32" s="241" t="s">
        <v>100</v>
      </c>
      <c r="D32" s="243" t="s">
        <v>287</v>
      </c>
      <c r="E32" s="144">
        <v>6.5</v>
      </c>
      <c r="F32" s="259"/>
      <c r="I32" s="144">
        <v>5.5</v>
      </c>
      <c r="J32" s="89"/>
      <c r="L32" s="328" t="s">
        <v>230</v>
      </c>
      <c r="M32" s="310"/>
      <c r="O32" s="60" t="s">
        <v>54</v>
      </c>
      <c r="AF32"/>
    </row>
    <row r="33" spans="1:32" ht="16.5" thickTop="1" thickBot="1" x14ac:dyDescent="0.3">
      <c r="A33" s="42"/>
      <c r="B33" s="129"/>
      <c r="C33" s="125"/>
      <c r="D33" s="248" t="s">
        <v>290</v>
      </c>
      <c r="E33" s="126"/>
      <c r="F33" s="125" t="s">
        <v>351</v>
      </c>
      <c r="G33" s="328" t="s">
        <v>341</v>
      </c>
      <c r="H33" s="272" t="s">
        <v>371</v>
      </c>
      <c r="I33" s="327" t="s">
        <v>368</v>
      </c>
      <c r="J33" s="326" t="s">
        <v>352</v>
      </c>
      <c r="L33" s="333" t="s">
        <v>236</v>
      </c>
      <c r="M33" s="307"/>
      <c r="O33" s="246" t="s">
        <v>285</v>
      </c>
      <c r="AF33"/>
    </row>
    <row r="34" spans="1:32" ht="16.5" thickTop="1" thickBot="1" x14ac:dyDescent="0.3">
      <c r="A34" s="36"/>
      <c r="B34" s="257"/>
      <c r="C34" s="189"/>
      <c r="D34" s="189"/>
      <c r="E34" s="316" t="s">
        <v>48</v>
      </c>
      <c r="F34" s="136"/>
      <c r="G34" s="171" t="s">
        <v>143</v>
      </c>
      <c r="H34" s="136"/>
      <c r="I34" s="136"/>
      <c r="J34" s="288" t="s">
        <v>274</v>
      </c>
      <c r="K34" s="281" t="s">
        <v>370</v>
      </c>
      <c r="L34" s="278" t="s">
        <v>304</v>
      </c>
      <c r="M34" s="289" t="s">
        <v>332</v>
      </c>
      <c r="O34" s="193" t="s">
        <v>285</v>
      </c>
      <c r="AF34"/>
    </row>
    <row r="35" spans="1:32" x14ac:dyDescent="0.25">
      <c r="A35" s="42" t="s">
        <v>11</v>
      </c>
      <c r="B35" s="295" t="s">
        <v>275</v>
      </c>
      <c r="C35" s="29"/>
      <c r="D35" s="29"/>
      <c r="E35" s="275" t="s">
        <v>306</v>
      </c>
      <c r="G35" s="233" t="s">
        <v>276</v>
      </c>
      <c r="H35" s="32"/>
      <c r="I35" s="103"/>
      <c r="J35" s="33" t="s">
        <v>71</v>
      </c>
      <c r="K35" s="33"/>
      <c r="L35" s="34"/>
      <c r="M35" s="122"/>
      <c r="O35" s="64" t="s">
        <v>94</v>
      </c>
      <c r="AF35"/>
    </row>
    <row r="36" spans="1:32" ht="15.75" thickBot="1" x14ac:dyDescent="0.3">
      <c r="A36" s="42"/>
      <c r="B36" s="111" t="s">
        <v>145</v>
      </c>
      <c r="E36" s="234" t="s">
        <v>275</v>
      </c>
      <c r="G36" s="59" t="s">
        <v>49</v>
      </c>
      <c r="H36" s="38"/>
      <c r="I36" s="103"/>
      <c r="J36" s="32" t="s">
        <v>8</v>
      </c>
      <c r="K36" s="28" t="s">
        <v>296</v>
      </c>
      <c r="L36" s="30"/>
      <c r="M36" s="122"/>
      <c r="O36" s="64" t="s">
        <v>147</v>
      </c>
      <c r="AF36"/>
    </row>
    <row r="37" spans="1:32" ht="15.75" thickBot="1" x14ac:dyDescent="0.3">
      <c r="A37" s="42"/>
      <c r="B37" s="97" t="s">
        <v>67</v>
      </c>
      <c r="E37" s="119" t="s">
        <v>154</v>
      </c>
      <c r="G37" s="94" t="s">
        <v>159</v>
      </c>
      <c r="H37" s="38"/>
      <c r="I37" s="103"/>
      <c r="J37" s="32" t="s">
        <v>9</v>
      </c>
      <c r="K37" s="28" t="s">
        <v>297</v>
      </c>
      <c r="L37" s="30"/>
      <c r="M37" s="122"/>
      <c r="O37" s="245" t="s">
        <v>288</v>
      </c>
      <c r="AF37"/>
    </row>
    <row r="38" spans="1:32" ht="15.75" thickBot="1" x14ac:dyDescent="0.3">
      <c r="A38" s="42"/>
      <c r="B38" s="97" t="s">
        <v>198</v>
      </c>
      <c r="E38" s="299" t="s">
        <v>206</v>
      </c>
      <c r="G38" s="95" t="s">
        <v>111</v>
      </c>
      <c r="I38" s="103"/>
      <c r="J38" s="32" t="s">
        <v>10</v>
      </c>
      <c r="K38" s="28" t="s">
        <v>298</v>
      </c>
      <c r="L38" s="30"/>
      <c r="M38" s="122"/>
      <c r="O38" s="244" t="s">
        <v>114</v>
      </c>
      <c r="AF38"/>
    </row>
    <row r="39" spans="1:32" ht="16.5" thickTop="1" thickBot="1" x14ac:dyDescent="0.3">
      <c r="A39" s="42"/>
      <c r="B39" s="293" t="s">
        <v>133</v>
      </c>
      <c r="C39" s="328" t="s">
        <v>232</v>
      </c>
      <c r="E39" s="101" t="s">
        <v>116</v>
      </c>
      <c r="F39" s="38"/>
      <c r="G39" s="84" t="s">
        <v>129</v>
      </c>
      <c r="H39" s="38"/>
      <c r="I39" s="103"/>
      <c r="J39" s="32" t="s">
        <v>11</v>
      </c>
      <c r="K39" s="28" t="s">
        <v>299</v>
      </c>
      <c r="L39" s="30"/>
      <c r="M39" s="122"/>
      <c r="O39" s="241" t="s">
        <v>200</v>
      </c>
      <c r="AF39"/>
    </row>
    <row r="40" spans="1:32" ht="16.5" thickTop="1" thickBot="1" x14ac:dyDescent="0.3">
      <c r="A40" s="42"/>
      <c r="B40" s="317" t="s">
        <v>372</v>
      </c>
      <c r="C40" s="241" t="s">
        <v>102</v>
      </c>
      <c r="D40" s="242" t="s">
        <v>291</v>
      </c>
      <c r="E40" s="291" t="s">
        <v>372</v>
      </c>
      <c r="F40" s="38"/>
      <c r="G40" s="241" t="s">
        <v>95</v>
      </c>
      <c r="I40" s="103"/>
      <c r="J40" s="32" t="s">
        <v>12</v>
      </c>
      <c r="K40" s="28" t="s">
        <v>300</v>
      </c>
      <c r="L40" s="30"/>
      <c r="M40" s="122"/>
      <c r="O40" s="249" t="s">
        <v>135</v>
      </c>
      <c r="AF40"/>
    </row>
    <row r="41" spans="1:32" ht="15.75" thickBot="1" x14ac:dyDescent="0.3">
      <c r="A41" s="42"/>
      <c r="C41" s="239" t="s">
        <v>224</v>
      </c>
      <c r="D41" s="300" t="s">
        <v>101</v>
      </c>
      <c r="E41" s="323" t="s">
        <v>238</v>
      </c>
      <c r="F41" s="38"/>
      <c r="G41" s="241" t="s">
        <v>228</v>
      </c>
      <c r="H41" s="242" t="s">
        <v>284</v>
      </c>
      <c r="I41" s="144">
        <v>6</v>
      </c>
      <c r="J41" s="32"/>
      <c r="K41" s="32"/>
      <c r="L41" s="34"/>
      <c r="M41" s="122"/>
      <c r="O41" s="249" t="s">
        <v>108</v>
      </c>
      <c r="AF41"/>
    </row>
    <row r="42" spans="1:32" x14ac:dyDescent="0.25">
      <c r="A42" s="42"/>
      <c r="B42" s="257"/>
      <c r="C42" s="189"/>
      <c r="D42" s="189"/>
      <c r="E42" s="189"/>
      <c r="F42" s="284" t="s">
        <v>123</v>
      </c>
      <c r="G42" s="248" t="s">
        <v>293</v>
      </c>
      <c r="H42" s="125"/>
      <c r="I42" s="126"/>
      <c r="J42" s="34"/>
      <c r="K42" s="34"/>
      <c r="L42" s="34"/>
      <c r="M42" s="122"/>
      <c r="O42" s="240" t="s">
        <v>171</v>
      </c>
      <c r="AF42"/>
    </row>
    <row r="43" spans="1:32" ht="15.75" thickBot="1" x14ac:dyDescent="0.3">
      <c r="A43" s="36"/>
      <c r="B43" s="257"/>
      <c r="C43" s="189"/>
      <c r="D43" s="189"/>
      <c r="E43" s="189"/>
      <c r="F43" s="258" t="s">
        <v>118</v>
      </c>
      <c r="G43" s="127"/>
      <c r="H43" s="127"/>
      <c r="I43" s="128"/>
      <c r="J43" s="34"/>
      <c r="K43" s="34"/>
      <c r="L43" s="34"/>
      <c r="M43" s="122"/>
      <c r="AF43"/>
    </row>
    <row r="44" spans="1:32" ht="15.75" thickBot="1" x14ac:dyDescent="0.3">
      <c r="A44" s="93" t="s">
        <v>12</v>
      </c>
      <c r="B44" s="290" t="s">
        <v>372</v>
      </c>
      <c r="C44" s="29"/>
      <c r="D44" s="29"/>
      <c r="E44" s="113" t="s">
        <v>155</v>
      </c>
      <c r="G44" s="236" t="s">
        <v>277</v>
      </c>
      <c r="H44" s="38"/>
      <c r="I44" s="103"/>
      <c r="J44" s="34"/>
      <c r="L44" s="34"/>
      <c r="M44" s="122"/>
      <c r="AF44"/>
    </row>
    <row r="45" spans="1:32" ht="16.5" thickTop="1" thickBot="1" x14ac:dyDescent="0.3">
      <c r="A45" s="42"/>
      <c r="B45" s="111" t="s">
        <v>112</v>
      </c>
      <c r="C45" s="336" t="s">
        <v>238</v>
      </c>
      <c r="D45" s="328" t="s">
        <v>238</v>
      </c>
      <c r="E45" s="291" t="s">
        <v>372</v>
      </c>
      <c r="G45" s="94" t="s">
        <v>158</v>
      </c>
      <c r="H45" s="32"/>
      <c r="I45" s="103"/>
      <c r="J45" s="34"/>
      <c r="L45" s="34"/>
      <c r="M45" s="122"/>
      <c r="O45" t="s">
        <v>302</v>
      </c>
      <c r="AF45"/>
    </row>
    <row r="46" spans="1:32" ht="16.5" thickTop="1" thickBot="1" x14ac:dyDescent="0.3">
      <c r="A46" s="42"/>
      <c r="B46" s="116" t="s">
        <v>148</v>
      </c>
      <c r="E46" s="292" t="s">
        <v>133</v>
      </c>
      <c r="G46" s="117" t="s">
        <v>54</v>
      </c>
      <c r="I46" s="103"/>
      <c r="J46" s="34"/>
      <c r="K46" s="34"/>
      <c r="L46" s="34"/>
      <c r="M46" s="122"/>
      <c r="AF46"/>
    </row>
    <row r="47" spans="1:32" ht="16.5" thickTop="1" thickBot="1" x14ac:dyDescent="0.3">
      <c r="A47" s="42"/>
      <c r="B47" s="105" t="s">
        <v>155</v>
      </c>
      <c r="E47" s="101" t="s">
        <v>148</v>
      </c>
      <c r="G47" s="328" t="s">
        <v>239</v>
      </c>
      <c r="I47" s="40"/>
      <c r="J47" s="34"/>
      <c r="K47" s="34"/>
      <c r="M47" s="122"/>
      <c r="O47" s="196" t="s">
        <v>229</v>
      </c>
      <c r="AF47"/>
    </row>
    <row r="48" spans="1:32" ht="15.75" thickTop="1" x14ac:dyDescent="0.25">
      <c r="A48" s="42"/>
      <c r="C48" s="64" t="s">
        <v>103</v>
      </c>
      <c r="E48" s="103"/>
      <c r="F48" s="241" t="s">
        <v>93</v>
      </c>
      <c r="G48" s="242" t="s">
        <v>292</v>
      </c>
      <c r="H48" s="242" t="s">
        <v>295</v>
      </c>
      <c r="I48" s="40"/>
      <c r="J48" s="34"/>
      <c r="K48" s="34"/>
      <c r="L48" s="34"/>
      <c r="M48" s="122"/>
      <c r="AF48"/>
    </row>
    <row r="49" spans="1:32" ht="15.75" thickBot="1" x14ac:dyDescent="0.3">
      <c r="A49" s="42"/>
      <c r="B49" s="89"/>
      <c r="C49" s="69" t="s">
        <v>210</v>
      </c>
      <c r="D49" s="80"/>
      <c r="E49" s="149">
        <v>4.5</v>
      </c>
      <c r="I49" s="40"/>
      <c r="J49" s="34"/>
      <c r="K49" s="34"/>
      <c r="L49" s="34"/>
      <c r="M49" s="122"/>
      <c r="AF49"/>
    </row>
    <row r="50" spans="1:32" x14ac:dyDescent="0.25">
      <c r="A50" s="42"/>
      <c r="B50" s="129"/>
      <c r="C50" s="125"/>
      <c r="D50" s="125"/>
      <c r="E50" s="318" t="s">
        <v>294</v>
      </c>
      <c r="F50" s="294" t="s">
        <v>122</v>
      </c>
      <c r="G50" s="248" t="s">
        <v>280</v>
      </c>
      <c r="H50" s="125"/>
      <c r="I50" s="126"/>
      <c r="J50" s="34"/>
      <c r="K50" s="34"/>
      <c r="L50" s="34"/>
      <c r="M50" s="122"/>
      <c r="AF50"/>
    </row>
    <row r="51" spans="1:32" ht="15.75" thickBot="1" x14ac:dyDescent="0.3">
      <c r="A51" s="42"/>
      <c r="B51" s="130"/>
      <c r="C51" s="134"/>
      <c r="D51" s="134"/>
      <c r="E51" s="260" t="s">
        <v>109</v>
      </c>
      <c r="F51" s="319" t="s">
        <v>202</v>
      </c>
      <c r="G51" s="322" t="s">
        <v>128</v>
      </c>
      <c r="H51" s="134"/>
      <c r="I51" s="128"/>
      <c r="J51" s="123"/>
      <c r="K51" s="123"/>
      <c r="L51" s="123"/>
      <c r="M51" s="124"/>
      <c r="AF51"/>
    </row>
    <row r="52" spans="1:32" ht="9.9499999999999993" customHeight="1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1:32" x14ac:dyDescent="0.25">
      <c r="B53" s="30" t="s">
        <v>72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32" x14ac:dyDescent="0.25">
      <c r="B54" s="30" t="s">
        <v>73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32" ht="5.45" customHeight="1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</row>
    <row r="56" spans="1:32" x14ac:dyDescent="0.25">
      <c r="B56" s="30" t="s">
        <v>146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32" ht="6" customHeight="1" x14ac:dyDescent="0.25">
      <c r="B57" s="30"/>
      <c r="C57" s="30"/>
      <c r="D57" s="35"/>
      <c r="E57" s="30"/>
      <c r="F57" s="30"/>
      <c r="G57" s="30"/>
      <c r="H57" s="30"/>
      <c r="I57" s="30"/>
      <c r="J57" s="30"/>
      <c r="K57" s="30"/>
      <c r="L57" s="30"/>
      <c r="M57" s="30"/>
    </row>
    <row r="58" spans="1:32" x14ac:dyDescent="0.25">
      <c r="B58" s="30" t="s">
        <v>84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32" x14ac:dyDescent="0.25">
      <c r="B59" s="30" t="s">
        <v>85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32" x14ac:dyDescent="0.25">
      <c r="B60" s="35" t="s">
        <v>86</v>
      </c>
      <c r="C60" s="35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32" x14ac:dyDescent="0.25">
      <c r="B61" s="30" t="s">
        <v>87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1:32" x14ac:dyDescent="0.2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32" x14ac:dyDescent="0.25">
      <c r="F63" s="30"/>
      <c r="G63" s="30"/>
      <c r="H63" s="30"/>
      <c r="I63" s="30"/>
      <c r="J63" s="30"/>
      <c r="K63" s="30"/>
    </row>
    <row r="64" spans="1:32" x14ac:dyDescent="0.25">
      <c r="F64" s="30"/>
      <c r="G64" s="30"/>
      <c r="H64" s="30"/>
      <c r="I64" s="30"/>
      <c r="J64" s="30"/>
      <c r="K64" s="30"/>
      <c r="L64" s="30"/>
      <c r="M64" s="30"/>
    </row>
    <row r="65" spans="6:13" x14ac:dyDescent="0.25">
      <c r="F65" s="30"/>
      <c r="G65" s="30"/>
      <c r="H65" s="30"/>
      <c r="I65" s="30"/>
      <c r="J65" s="30"/>
      <c r="K65" s="30"/>
      <c r="L65" s="30"/>
      <c r="M65" s="30"/>
    </row>
    <row r="66" spans="6:13" x14ac:dyDescent="0.25">
      <c r="F66" s="30"/>
      <c r="G66" s="30"/>
      <c r="H66" s="30"/>
      <c r="I66" s="30"/>
      <c r="J66" s="30"/>
      <c r="K66" s="30"/>
      <c r="L66" s="30"/>
      <c r="M66" s="30"/>
    </row>
    <row r="67" spans="6:13" x14ac:dyDescent="0.25">
      <c r="F67" s="30"/>
      <c r="G67" s="30"/>
      <c r="H67" s="30"/>
      <c r="I67" s="30"/>
      <c r="J67" s="30"/>
      <c r="K67" s="30"/>
      <c r="L67" s="30"/>
      <c r="M67" s="30"/>
    </row>
    <row r="68" spans="6:13" x14ac:dyDescent="0.25">
      <c r="F68" s="30"/>
      <c r="G68" s="30"/>
      <c r="H68" s="30"/>
      <c r="I68" s="30"/>
      <c r="J68" s="30"/>
      <c r="K68" s="30"/>
      <c r="L68" s="30"/>
      <c r="M68" s="30"/>
    </row>
  </sheetData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Kurssijärj pohja 5 j</vt:lpstr>
      <vt:lpstr>Kurssijärj pohja 6 j</vt:lpstr>
      <vt:lpstr>Valinnaiset</vt:lpstr>
      <vt:lpstr>kolmoset</vt:lpstr>
      <vt:lpstr>Taul1</vt:lpstr>
      <vt:lpstr>palkkien suunnittelua</vt:lpstr>
      <vt:lpstr>jaksotarkistus</vt:lpstr>
      <vt:lpstr>Jos 1 a ja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lea.linna</dc:creator>
  <cp:lastModifiedBy>Riitta Pekkanen</cp:lastModifiedBy>
  <cp:lastPrinted>2025-12-03T09:50:04Z</cp:lastPrinted>
  <dcterms:created xsi:type="dcterms:W3CDTF">2019-06-06T18:42:42Z</dcterms:created>
  <dcterms:modified xsi:type="dcterms:W3CDTF">2025-12-03T09:50:58Z</dcterms:modified>
</cp:coreProperties>
</file>