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edupoke-my.sharepoint.com/personal/mikpirt_poke_fi/Documents/Opetus/Tilinpäätös ja verotus/6. kerta/19.3. Materiaali/"/>
    </mc:Choice>
  </mc:AlternateContent>
  <xr:revisionPtr revIDLastSave="29" documentId="8_{1BA3D118-ED60-4731-89E7-30002552DD7A}" xr6:coauthVersionLast="47" xr6:coauthVersionMax="47" xr10:uidLastSave="{DABD95B7-7829-4825-9DDA-D2CB3D02BF08}"/>
  <bookViews>
    <workbookView xWindow="-120" yWindow="-120" windowWidth="29040" windowHeight="15720" activeTab="2" xr2:uid="{D34B76F0-CDEE-4256-8375-88471484DAE4}"/>
  </bookViews>
  <sheets>
    <sheet name="Leena Luhtala" sheetId="4" r:id="rId1"/>
    <sheet name="Yrjö Yrittäjä" sheetId="2" r:id="rId2"/>
    <sheet name="Matti Maijal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2" l="1"/>
  <c r="O43" i="2"/>
  <c r="O33" i="2"/>
  <c r="M41" i="3"/>
  <c r="N41" i="3" s="1"/>
  <c r="N30" i="3"/>
  <c r="M30" i="3"/>
  <c r="M23" i="3"/>
  <c r="M26" i="3"/>
  <c r="N20" i="3"/>
  <c r="M20" i="3"/>
  <c r="M13" i="3"/>
  <c r="N42" i="2"/>
  <c r="M42" i="2"/>
  <c r="M35" i="2"/>
  <c r="N32" i="2"/>
  <c r="M32" i="2"/>
  <c r="M25" i="2"/>
  <c r="M29" i="2" s="1"/>
  <c r="N19" i="2"/>
  <c r="N22" i="2" s="1"/>
  <c r="O22" i="2" s="1"/>
  <c r="M18" i="2"/>
  <c r="M17" i="2"/>
  <c r="M16" i="2"/>
  <c r="M14" i="2"/>
  <c r="N21" i="2"/>
  <c r="L15" i="2"/>
  <c r="Q15" i="2"/>
  <c r="Q14" i="2"/>
  <c r="Q16" i="2" s="1"/>
  <c r="K31" i="4"/>
  <c r="G29" i="4"/>
  <c r="G25" i="4"/>
  <c r="M24" i="4"/>
  <c r="M27" i="4" s="1"/>
  <c r="O25" i="4"/>
  <c r="M25" i="4"/>
  <c r="M36" i="3" l="1"/>
  <c r="M37" i="3"/>
  <c r="M38" i="3"/>
  <c r="M25" i="3"/>
  <c r="M27" i="3"/>
  <c r="N28" i="3" s="1"/>
  <c r="N31" i="3" s="1"/>
  <c r="P31" i="3" s="1"/>
  <c r="M15" i="3"/>
  <c r="M17" i="3"/>
  <c r="M16" i="3"/>
  <c r="M37" i="2"/>
  <c r="M38" i="2"/>
  <c r="M39" i="2"/>
  <c r="M27" i="2"/>
  <c r="M28" i="2"/>
  <c r="N30" i="2"/>
  <c r="N33" i="2" s="1"/>
  <c r="N39" i="3" l="1"/>
  <c r="N42" i="3" s="1"/>
  <c r="P42" i="3" s="1"/>
  <c r="N18" i="3"/>
  <c r="N21" i="3" s="1"/>
  <c r="P21" i="3" s="1"/>
  <c r="N40" i="2"/>
  <c r="N43" i="2" s="1"/>
</calcChain>
</file>

<file path=xl/sharedStrings.xml><?xml version="1.0" encoding="utf-8"?>
<sst xmlns="http://schemas.openxmlformats.org/spreadsheetml/2006/main" count="139" uniqueCount="83">
  <si>
    <t>Tehtävä 118</t>
  </si>
  <si>
    <t>Leena Luhtala</t>
  </si>
  <si>
    <t>a)</t>
  </si>
  <si>
    <t>Ansiotuloja:</t>
  </si>
  <si>
    <t>– palkka</t>
  </si>
  <si>
    <t>– kokouspalkkiot</t>
  </si>
  <si>
    <t>– toiminnantarkastuspalkkiot</t>
  </si>
  <si>
    <t>Tulon hankkimisesta johtuvat vähennykset</t>
  </si>
  <si>
    <t>Verotettava ansiotulo</t>
  </si>
  <si>
    <t>Pääomatuloa:</t>
  </si>
  <si>
    <t>– vuokratulot</t>
  </si>
  <si>
    <t>– myyntivoitto</t>
  </si>
  <si>
    <t>Pääomatulon hankkimisesta johtuvat vähennykset</t>
  </si>
  <si>
    <t>– yhtiövastikkeet</t>
  </si>
  <si>
    <t>Verotettava pääomatulo</t>
  </si>
  <si>
    <t>b)</t>
  </si>
  <si>
    <t>Ansiotuloista maksettavat verot ja maksut (vuoden 2024 veroasteikon mukaan)</t>
  </si>
  <si>
    <t>Valtion tulovero</t>
  </si>
  <si>
    <t>Yle-vero</t>
  </si>
  <si>
    <t>Verot ja maksut ansiotuloista yhteensä</t>
  </si>
  <si>
    <t xml:space="preserve">Pääomatuloista maksettava vero </t>
  </si>
  <si>
    <t>Tehtävä 119</t>
  </si>
  <si>
    <t>Yrjö Yrittäjä</t>
  </si>
  <si>
    <t>Yrityksen varat</t>
  </si>
  <si>
    <t>– Velat</t>
  </si>
  <si>
    <t>Nettovarallisuus</t>
  </si>
  <si>
    <t xml:space="preserve">Palkoista </t>
  </si>
  <si>
    <t>Pääomatulo-osuuden laskentaperuste</t>
  </si>
  <si>
    <t xml:space="preserve">Laskentaperusteesta </t>
  </si>
  <si>
    <t xml:space="preserve">Tämä määrä katsotaan pääomatuloksi, koska käyttöomaisuuden </t>
  </si>
  <si>
    <t>luovutusvoitot 2 100 euroa ovat tätä pienemmät.</t>
  </si>
  <si>
    <t>Verotettava tulo (yrittäjäväh. jälkeen)</t>
  </si>
  <si>
    <t>Pääomatuloksi</t>
  </si>
  <si>
    <t xml:space="preserve">Ansiotulona verotettavaksi jää  </t>
  </si>
  <si>
    <t xml:space="preserve"> </t>
  </si>
  <si>
    <t>tai</t>
  </si>
  <si>
    <t>, josta</t>
  </si>
  <si>
    <t xml:space="preserve">– pääomatuloa    </t>
  </si>
  <si>
    <t>– ansiotuloa jää</t>
  </si>
  <si>
    <t>Verotettava tulo</t>
  </si>
  <si>
    <t>– pääomatuloa käyttöomaisuuden luovutusvoitot</t>
  </si>
  <si>
    <t>– ansiotuloa loput</t>
  </si>
  <si>
    <t>c)</t>
  </si>
  <si>
    <t xml:space="preserve">Pääomatulona verotetaan käyttöomaisuuden luovutusvoitot  </t>
  </si>
  <si>
    <t xml:space="preserve">ja ansiotulona verotettavaksi jää loput  </t>
  </si>
  <si>
    <t>d)</t>
  </si>
  <si>
    <t>Jos molemmat puolisot työskentelevät yrityksessä jaetaan liikkeen verotettava</t>
  </si>
  <si>
    <t>tulo heidän kesken. Ansiotuloksi katsottu osa jaetaan työpanosten suhteessa ja</t>
  </si>
  <si>
    <t>pääomatuloksi katsottu osa sen mukaan, mikä osuus heillä on liikkeen varallisuuteen.</t>
  </si>
  <si>
    <t>Jos muuta ei osoiteta, oletetaan molempien osuudet yhtä suuriksi.</t>
  </si>
  <si>
    <t>Tehtävä 120</t>
  </si>
  <si>
    <t>Matti Maijala</t>
  </si>
  <si>
    <t>Verotettava tulo ennen yrittäjävähennystä</t>
  </si>
  <si>
    <t xml:space="preserve">Yrittäjävähennys </t>
  </si>
  <si>
    <t>Verotettavaksi jää</t>
  </si>
  <si>
    <t>Maa-alueet</t>
  </si>
  <si>
    <t>Rakennus</t>
  </si>
  <si>
    <t>Kalusto</t>
  </si>
  <si>
    <t>Vaihtuvat vastaavat</t>
  </si>
  <si>
    <t>Velat</t>
  </si>
  <si>
    <t>30 % palkoista</t>
  </si>
  <si>
    <t xml:space="preserve">Pääomatuloksi luetaan 20 % laskentaperusteesta  </t>
  </si>
  <si>
    <t xml:space="preserve">Ansiotulona verotettavaksi jää loput verotettavasta tulosta  </t>
  </si>
  <si>
    <t>Tai: Pääomatuloksi verovelvollisen vaatimuksesta 10 % eli</t>
  </si>
  <si>
    <t xml:space="preserve">Ansiotuloksi jää  </t>
  </si>
  <si>
    <t>Tai: koko verotettava tulo 68 400 euroa voidaan vaatia verotettavaksi ansiotulona.</t>
  </si>
  <si>
    <t>eurosta</t>
  </si>
  <si>
    <t>Kunnallisvero 7,5 % 22 110 eurosta</t>
  </si>
  <si>
    <t>Kirkollisvero 1 % 22 110 eurosta</t>
  </si>
  <si>
    <t>Sairausvakuutuksen maksut 2 % 22 110 eurosta</t>
  </si>
  <si>
    <t>Pääomatulo</t>
  </si>
  <si>
    <t>Kunnallisvero</t>
  </si>
  <si>
    <t>Seurakuntavero</t>
  </si>
  <si>
    <t>Sairausvak.maksu</t>
  </si>
  <si>
    <t>12.64% tulovero 0 - 21 200 euroa</t>
  </si>
  <si>
    <t>21200 * 0.1264</t>
  </si>
  <si>
    <t>19% tulovero 21 200.01 - 26 150 euroa</t>
  </si>
  <si>
    <t>(26150 - 21200) * 0.19</t>
  </si>
  <si>
    <t>Valtion tulovero yhteensä</t>
  </si>
  <si>
    <t>2678.88 + 940</t>
  </si>
  <si>
    <t>Ansiotulovero</t>
  </si>
  <si>
    <t>Ansiotulot</t>
  </si>
  <si>
    <t>Ansiotuloa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</si>
</sst>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9" fontId="0" fillId="0" borderId="0" xfId="0" applyNumberFormat="1"/>
    <xf numFmtId="4" fontId="2" fillId="0" borderId="0" xfId="0" applyNumberFormat="1" applyFont="1"/>
    <xf numFmtId="0" fontId="1" fillId="0" borderId="0" xfId="0" applyFont="1"/>
    <xf numFmtId="4" fontId="2" fillId="0" borderId="1" xfId="0" applyNumberFormat="1" applyFont="1" applyBorder="1"/>
    <xf numFmtId="0" fontId="2" fillId="0" borderId="0" xfId="0" applyFont="1"/>
    <xf numFmtId="4" fontId="2" fillId="0" borderId="2" xfId="0" applyNumberFormat="1" applyFont="1" applyBorder="1"/>
    <xf numFmtId="3" fontId="2" fillId="0" borderId="0" xfId="0" applyNumberFormat="1" applyFont="1"/>
    <xf numFmtId="3" fontId="0" fillId="0" borderId="0" xfId="0" applyNumberFormat="1"/>
    <xf numFmtId="4" fontId="0" fillId="0" borderId="0" xfId="0" applyNumberFormat="1"/>
    <xf numFmtId="3" fontId="2" fillId="0" borderId="0" xfId="0" applyNumberFormat="1" applyFont="1" applyAlignment="1">
      <alignment horizontal="right"/>
    </xf>
    <xf numFmtId="2" fontId="2" fillId="0" borderId="1" xfId="0" applyNumberFormat="1" applyFont="1" applyBorder="1"/>
    <xf numFmtId="164" fontId="0" fillId="0" borderId="0" xfId="0" applyNumberFormat="1"/>
    <xf numFmtId="10" fontId="0" fillId="0" borderId="0" xfId="0" applyNumberFormat="1"/>
    <xf numFmtId="164" fontId="0" fillId="0" borderId="0" xfId="1" applyNumberFormat="1" applyFont="1"/>
    <xf numFmtId="10" fontId="0" fillId="0" borderId="0" xfId="1" applyNumberFormat="1" applyFont="1"/>
    <xf numFmtId="4" fontId="1" fillId="0" borderId="0" xfId="0" applyNumberFormat="1" applyFont="1"/>
  </cellXfs>
  <cellStyles count="2">
    <cellStyle name="Normaali" xfId="0" builtinId="0"/>
    <cellStyle name="Prosentti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CE263-564C-480A-8FB0-951B6720DF27}">
  <dimension ref="A1:O33"/>
  <sheetViews>
    <sheetView workbookViewId="0">
      <selection activeCell="I22" sqref="I22"/>
    </sheetView>
  </sheetViews>
  <sheetFormatPr defaultRowHeight="14.25"/>
  <sheetData>
    <row r="1" spans="1:7">
      <c r="A1" s="2" t="s">
        <v>0</v>
      </c>
      <c r="B1" s="3"/>
      <c r="C1" s="3"/>
      <c r="D1" s="3"/>
      <c r="E1" s="3"/>
      <c r="F1" s="3"/>
      <c r="G1" s="3"/>
    </row>
    <row r="2" spans="1:7">
      <c r="A2" s="10"/>
      <c r="B2" s="11"/>
      <c r="C2" s="11"/>
      <c r="D2" s="11"/>
      <c r="E2" s="11"/>
      <c r="F2" s="11"/>
      <c r="G2" s="13"/>
    </row>
    <row r="3" spans="1:7" ht="15">
      <c r="A3" s="1" t="s">
        <v>1</v>
      </c>
    </row>
    <row r="4" spans="1:7" ht="15">
      <c r="A4" s="6"/>
    </row>
    <row r="5" spans="1:7" ht="15">
      <c r="A5" s="6" t="s">
        <v>2</v>
      </c>
      <c r="B5" t="s">
        <v>3</v>
      </c>
    </row>
    <row r="6" spans="1:7" ht="15">
      <c r="A6" s="6"/>
      <c r="B6" t="s">
        <v>4</v>
      </c>
      <c r="G6" s="5">
        <v>22300</v>
      </c>
    </row>
    <row r="7" spans="1:7" ht="15">
      <c r="A7" s="6"/>
      <c r="B7" t="s">
        <v>5</v>
      </c>
      <c r="G7" s="5">
        <v>100</v>
      </c>
    </row>
    <row r="8" spans="1:7" ht="15">
      <c r="A8" s="6"/>
      <c r="B8" t="s">
        <v>6</v>
      </c>
      <c r="G8" s="7">
        <v>350</v>
      </c>
    </row>
    <row r="9" spans="1:7" ht="15">
      <c r="A9" s="6"/>
      <c r="G9" s="5">
        <v>22750</v>
      </c>
    </row>
    <row r="10" spans="1:7" ht="15">
      <c r="A10" s="6"/>
      <c r="B10" t="s">
        <v>7</v>
      </c>
      <c r="G10" s="7">
        <v>1640</v>
      </c>
    </row>
    <row r="11" spans="1:7" ht="15">
      <c r="A11" s="6"/>
      <c r="B11" t="s">
        <v>8</v>
      </c>
      <c r="G11" s="5">
        <v>21110</v>
      </c>
    </row>
    <row r="12" spans="1:7" ht="15">
      <c r="A12" s="6"/>
      <c r="G12" s="5"/>
    </row>
    <row r="13" spans="1:7" ht="15">
      <c r="A13" s="6"/>
      <c r="B13" t="s">
        <v>9</v>
      </c>
      <c r="G13" s="5"/>
    </row>
    <row r="14" spans="1:7" ht="15">
      <c r="A14" s="6"/>
      <c r="B14" t="s">
        <v>10</v>
      </c>
      <c r="G14" s="5">
        <v>4800</v>
      </c>
    </row>
    <row r="15" spans="1:7" ht="15">
      <c r="A15" s="6"/>
      <c r="B15" t="s">
        <v>11</v>
      </c>
      <c r="G15" s="7">
        <v>5250</v>
      </c>
    </row>
    <row r="16" spans="1:7" ht="15">
      <c r="A16" s="6"/>
      <c r="G16" s="5">
        <v>10050</v>
      </c>
    </row>
    <row r="17" spans="1:15" ht="15">
      <c r="A17" s="6"/>
      <c r="B17" t="s">
        <v>12</v>
      </c>
      <c r="G17" s="5"/>
    </row>
    <row r="18" spans="1:15" ht="15">
      <c r="A18" s="6"/>
      <c r="B18" t="s">
        <v>13</v>
      </c>
      <c r="G18" s="7">
        <v>1020</v>
      </c>
    </row>
    <row r="19" spans="1:15" ht="15">
      <c r="A19" s="6"/>
      <c r="B19" t="s">
        <v>14</v>
      </c>
      <c r="G19" s="5">
        <v>9030</v>
      </c>
    </row>
    <row r="20" spans="1:15" ht="15">
      <c r="A20" s="6"/>
      <c r="G20" s="5"/>
    </row>
    <row r="21" spans="1:15" ht="15">
      <c r="A21" s="6" t="s">
        <v>15</v>
      </c>
      <c r="B21" t="s">
        <v>16</v>
      </c>
      <c r="G21" s="5"/>
    </row>
    <row r="22" spans="1:15" ht="15">
      <c r="A22" s="6"/>
      <c r="B22" t="s">
        <v>17</v>
      </c>
      <c r="G22" s="5"/>
    </row>
    <row r="23" spans="1:15">
      <c r="B23" s="11">
        <v>20500</v>
      </c>
      <c r="C23" t="s">
        <v>66</v>
      </c>
      <c r="F23" s="5">
        <v>2591.1999999999998</v>
      </c>
    </row>
    <row r="24" spans="1:15">
      <c r="B24" s="11">
        <v>610</v>
      </c>
      <c r="C24" s="15" t="s">
        <v>66</v>
      </c>
      <c r="D24" s="16">
        <v>0.19</v>
      </c>
      <c r="F24" s="14">
        <v>115.9</v>
      </c>
      <c r="G24" s="5">
        <v>2707.1</v>
      </c>
      <c r="M24" s="12">
        <f>G25</f>
        <v>1583.25</v>
      </c>
    </row>
    <row r="25" spans="1:15">
      <c r="B25" t="s">
        <v>67</v>
      </c>
      <c r="G25" s="5">
        <f>O25</f>
        <v>1583.25</v>
      </c>
      <c r="K25">
        <v>7.4999999999999997E-2</v>
      </c>
      <c r="M25" s="12">
        <f>G11</f>
        <v>21110</v>
      </c>
      <c r="O25">
        <f>K25*M25</f>
        <v>1583.25</v>
      </c>
    </row>
    <row r="26" spans="1:15">
      <c r="B26" t="s">
        <v>68</v>
      </c>
      <c r="G26" s="5">
        <v>211.1</v>
      </c>
    </row>
    <row r="27" spans="1:15">
      <c r="B27" t="s">
        <v>69</v>
      </c>
      <c r="G27" s="5">
        <v>442.2</v>
      </c>
      <c r="M27">
        <f>M24/M25</f>
        <v>7.4999999999999997E-2</v>
      </c>
    </row>
    <row r="28" spans="1:15">
      <c r="B28" t="s">
        <v>18</v>
      </c>
      <c r="G28" s="7">
        <v>163</v>
      </c>
    </row>
    <row r="29" spans="1:15">
      <c r="B29" t="s">
        <v>19</v>
      </c>
      <c r="G29" s="5">
        <f>SUM(G24:G28)</f>
        <v>5106.6500000000005</v>
      </c>
    </row>
    <row r="30" spans="1:15">
      <c r="G30" s="5"/>
    </row>
    <row r="31" spans="1:15">
      <c r="B31" t="s">
        <v>20</v>
      </c>
      <c r="E31" s="4">
        <v>0.3</v>
      </c>
      <c r="G31" s="5">
        <v>2709</v>
      </c>
      <c r="J31">
        <v>0.3</v>
      </c>
      <c r="K31">
        <f>J31*G19</f>
        <v>2709</v>
      </c>
    </row>
    <row r="32" spans="1:15">
      <c r="G32" s="5"/>
    </row>
    <row r="33" spans="7:7">
      <c r="G33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EB6D9-A954-4C66-B5F3-8BDE2812D40A}">
  <dimension ref="A1:Q43"/>
  <sheetViews>
    <sheetView topLeftCell="A7" workbookViewId="0">
      <selection activeCell="F43" sqref="F43"/>
    </sheetView>
  </sheetViews>
  <sheetFormatPr defaultRowHeight="14.25"/>
  <cols>
    <col min="6" max="6" width="14.375" customWidth="1"/>
    <col min="11" max="11" width="16.625" customWidth="1"/>
    <col min="15" max="15" width="31.75" bestFit="1" customWidth="1"/>
    <col min="16" max="16" width="18.875" bestFit="1" customWidth="1"/>
  </cols>
  <sheetData>
    <row r="1" spans="1:17">
      <c r="A1" s="2" t="s">
        <v>21</v>
      </c>
      <c r="B1" s="3"/>
      <c r="C1" s="3"/>
      <c r="D1" s="3"/>
      <c r="E1" s="3"/>
      <c r="F1" s="3"/>
      <c r="G1" s="3"/>
    </row>
    <row r="2" spans="1:17">
      <c r="G2" s="5"/>
    </row>
    <row r="3" spans="1:17" ht="15">
      <c r="A3" s="1" t="s">
        <v>22</v>
      </c>
      <c r="G3" s="5"/>
    </row>
    <row r="4" spans="1:17" ht="15">
      <c r="A4" s="6"/>
      <c r="G4" s="5"/>
    </row>
    <row r="5" spans="1:17" ht="15">
      <c r="A5" s="6" t="s">
        <v>2</v>
      </c>
      <c r="B5" t="s">
        <v>23</v>
      </c>
      <c r="F5" s="5">
        <v>310000</v>
      </c>
      <c r="G5" s="5"/>
    </row>
    <row r="6" spans="1:17" ht="15">
      <c r="A6" s="6"/>
      <c r="B6" t="s">
        <v>24</v>
      </c>
      <c r="F6" s="7">
        <v>215000</v>
      </c>
      <c r="G6" s="5"/>
    </row>
    <row r="7" spans="1:17" ht="15">
      <c r="A7" s="6"/>
      <c r="B7" t="s">
        <v>25</v>
      </c>
      <c r="F7" s="5">
        <v>95000</v>
      </c>
      <c r="G7" s="5"/>
    </row>
    <row r="8" spans="1:17" ht="15">
      <c r="A8" s="6"/>
      <c r="B8" t="s">
        <v>26</v>
      </c>
      <c r="C8">
        <v>67500</v>
      </c>
      <c r="D8" s="4">
        <v>0.3</v>
      </c>
      <c r="F8" s="7">
        <v>20250</v>
      </c>
      <c r="G8" s="5"/>
    </row>
    <row r="9" spans="1:17" ht="15">
      <c r="A9" s="6"/>
      <c r="B9" t="s">
        <v>27</v>
      </c>
      <c r="F9" s="5">
        <v>115250</v>
      </c>
      <c r="G9" s="5"/>
    </row>
    <row r="10" spans="1:17" ht="15">
      <c r="A10" s="6"/>
      <c r="F10" s="5"/>
      <c r="G10" s="5"/>
    </row>
    <row r="11" spans="1:17" ht="15">
      <c r="A11" s="6" t="s">
        <v>15</v>
      </c>
      <c r="B11" t="s">
        <v>28</v>
      </c>
      <c r="E11" s="4">
        <v>0.2</v>
      </c>
      <c r="F11" s="5">
        <v>23050</v>
      </c>
      <c r="G11" s="5"/>
    </row>
    <row r="12" spans="1:17" ht="15">
      <c r="A12" s="6"/>
      <c r="B12" t="s">
        <v>29</v>
      </c>
      <c r="F12" s="5"/>
      <c r="G12" s="5"/>
    </row>
    <row r="13" spans="1:17" ht="15">
      <c r="A13" s="6"/>
      <c r="B13" t="s">
        <v>30</v>
      </c>
      <c r="F13" s="5"/>
      <c r="G13" s="5"/>
    </row>
    <row r="14" spans="1:17" ht="15">
      <c r="A14" s="6"/>
      <c r="F14" s="5"/>
      <c r="G14" s="5"/>
      <c r="J14" t="s">
        <v>15</v>
      </c>
      <c r="K14" t="s">
        <v>81</v>
      </c>
      <c r="M14" s="12">
        <f>F17</f>
        <v>26150</v>
      </c>
      <c r="O14" t="s">
        <v>74</v>
      </c>
      <c r="P14" t="s">
        <v>75</v>
      </c>
      <c r="Q14">
        <f>21200 * 0.1264</f>
        <v>2679.6800000000003</v>
      </c>
    </row>
    <row r="15" spans="1:17" ht="15">
      <c r="A15" s="6"/>
      <c r="B15" t="s">
        <v>31</v>
      </c>
      <c r="F15" s="5">
        <v>49200</v>
      </c>
      <c r="G15" s="5"/>
      <c r="K15" t="s">
        <v>80</v>
      </c>
      <c r="L15">
        <f>Q16</f>
        <v>3620.1800000000003</v>
      </c>
      <c r="O15" t="s">
        <v>76</v>
      </c>
      <c r="P15" t="s">
        <v>77</v>
      </c>
      <c r="Q15">
        <f>(26150 - 21200) * 0.19</f>
        <v>940.5</v>
      </c>
    </row>
    <row r="16" spans="1:17" ht="15">
      <c r="A16" s="6"/>
      <c r="B16" t="s">
        <v>32</v>
      </c>
      <c r="F16" s="7">
        <v>23050</v>
      </c>
      <c r="G16" s="5"/>
      <c r="K16" t="s">
        <v>71</v>
      </c>
      <c r="L16" s="18">
        <v>7.5399999999999995E-2</v>
      </c>
      <c r="M16">
        <f>M14*L16</f>
        <v>1971.7099999999998</v>
      </c>
      <c r="O16" t="s">
        <v>78</v>
      </c>
      <c r="P16" t="s">
        <v>79</v>
      </c>
      <c r="Q16">
        <f>Q14 + Q15</f>
        <v>3620.1800000000003</v>
      </c>
    </row>
    <row r="17" spans="1:15" ht="15">
      <c r="A17" s="6"/>
      <c r="B17" t="s">
        <v>33</v>
      </c>
      <c r="F17" s="5">
        <v>26150</v>
      </c>
      <c r="G17" s="5"/>
      <c r="K17" t="s">
        <v>72</v>
      </c>
      <c r="L17" s="17">
        <v>1.4999999999999999E-2</v>
      </c>
      <c r="M17">
        <f>M14*L17</f>
        <v>392.25</v>
      </c>
    </row>
    <row r="18" spans="1:15" ht="15">
      <c r="A18" s="6"/>
      <c r="C18" t="s">
        <v>34</v>
      </c>
      <c r="D18" t="s">
        <v>34</v>
      </c>
      <c r="F18" s="5" t="s">
        <v>34</v>
      </c>
      <c r="G18" s="5"/>
      <c r="K18" t="s">
        <v>73</v>
      </c>
      <c r="L18" s="17">
        <v>1.9E-2</v>
      </c>
      <c r="M18">
        <f>M14*L18</f>
        <v>496.84999999999997</v>
      </c>
    </row>
    <row r="19" spans="1:15">
      <c r="A19" t="s">
        <v>35</v>
      </c>
      <c r="F19" s="5"/>
      <c r="G19" s="5"/>
      <c r="K19" t="s">
        <v>18</v>
      </c>
      <c r="L19">
        <v>160</v>
      </c>
      <c r="N19" s="12">
        <f>M14-L15-M16-M17-M18-L19</f>
        <v>19509.010000000002</v>
      </c>
    </row>
    <row r="20" spans="1:15" ht="15">
      <c r="A20" s="6"/>
      <c r="B20" t="s">
        <v>31</v>
      </c>
      <c r="F20" s="5">
        <v>49200</v>
      </c>
      <c r="G20" s="5" t="s">
        <v>36</v>
      </c>
    </row>
    <row r="21" spans="1:15" ht="15">
      <c r="A21" s="6"/>
      <c r="B21" t="s">
        <v>37</v>
      </c>
      <c r="E21" s="4">
        <v>0.1</v>
      </c>
      <c r="F21" s="7">
        <v>11525</v>
      </c>
      <c r="G21" s="5"/>
      <c r="K21" t="s">
        <v>70</v>
      </c>
      <c r="L21" s="4">
        <v>0.3</v>
      </c>
      <c r="M21">
        <f>F16*L21</f>
        <v>6915</v>
      </c>
      <c r="N21" s="12">
        <f>F16-M21</f>
        <v>16135</v>
      </c>
    </row>
    <row r="22" spans="1:15" ht="15">
      <c r="A22" s="6"/>
      <c r="B22" t="s">
        <v>38</v>
      </c>
      <c r="F22" s="5">
        <v>37675</v>
      </c>
      <c r="G22" s="5"/>
      <c r="K22" t="s">
        <v>82</v>
      </c>
      <c r="N22" s="12">
        <f>N19</f>
        <v>19509.010000000002</v>
      </c>
      <c r="O22" s="12">
        <f>N22+N21</f>
        <v>35644.01</v>
      </c>
    </row>
    <row r="23" spans="1:15" ht="15">
      <c r="A23" s="6"/>
      <c r="F23" s="5"/>
      <c r="G23" s="5"/>
    </row>
    <row r="24" spans="1:15">
      <c r="A24" t="s">
        <v>35</v>
      </c>
      <c r="F24" s="5"/>
      <c r="G24" s="5"/>
    </row>
    <row r="25" spans="1:15">
      <c r="B25" t="s">
        <v>39</v>
      </c>
      <c r="F25" s="5"/>
      <c r="G25" s="5">
        <v>49200</v>
      </c>
      <c r="H25" s="8" t="s">
        <v>36</v>
      </c>
      <c r="J25" t="s">
        <v>35</v>
      </c>
      <c r="K25" t="s">
        <v>81</v>
      </c>
      <c r="M25" s="12">
        <f>F22</f>
        <v>37675</v>
      </c>
    </row>
    <row r="26" spans="1:15">
      <c r="B26" t="s">
        <v>40</v>
      </c>
      <c r="F26" s="5"/>
      <c r="G26" s="5">
        <v>2100</v>
      </c>
      <c r="K26" t="s">
        <v>80</v>
      </c>
      <c r="L26">
        <v>6106.57</v>
      </c>
    </row>
    <row r="27" spans="1:15">
      <c r="B27" t="s">
        <v>41</v>
      </c>
      <c r="F27" s="5"/>
      <c r="G27" s="9">
        <v>47100</v>
      </c>
      <c r="K27" t="s">
        <v>71</v>
      </c>
      <c r="L27" s="18">
        <v>7.5399999999999995E-2</v>
      </c>
      <c r="M27">
        <f>M25*L27</f>
        <v>2840.6949999999997</v>
      </c>
    </row>
    <row r="28" spans="1:15">
      <c r="F28" s="5"/>
      <c r="G28" s="5"/>
      <c r="K28" t="s">
        <v>72</v>
      </c>
      <c r="L28" s="17">
        <v>1.4999999999999999E-2</v>
      </c>
      <c r="M28">
        <f>M25*L28</f>
        <v>565.125</v>
      </c>
    </row>
    <row r="29" spans="1:15">
      <c r="F29" s="5"/>
      <c r="G29" s="5"/>
      <c r="K29" t="s">
        <v>73</v>
      </c>
      <c r="L29" s="17">
        <v>1.9E-2</v>
      </c>
      <c r="M29">
        <f>M25*L29</f>
        <v>715.82499999999993</v>
      </c>
    </row>
    <row r="30" spans="1:15" ht="15">
      <c r="A30" s="6" t="s">
        <v>42</v>
      </c>
      <c r="B30" t="s">
        <v>43</v>
      </c>
      <c r="F30" s="5"/>
      <c r="G30" s="5">
        <v>28000</v>
      </c>
      <c r="K30" t="s">
        <v>18</v>
      </c>
      <c r="L30">
        <v>150</v>
      </c>
      <c r="N30" s="12">
        <f>M25-L26-M27-M28-M29-L30</f>
        <v>27296.785</v>
      </c>
    </row>
    <row r="31" spans="1:15" ht="15">
      <c r="A31" s="6"/>
      <c r="B31" t="s">
        <v>44</v>
      </c>
      <c r="F31" s="5"/>
      <c r="G31" s="5">
        <v>21200</v>
      </c>
    </row>
    <row r="32" spans="1:15" ht="15">
      <c r="A32" s="6"/>
      <c r="F32" s="5"/>
      <c r="G32" s="5"/>
      <c r="K32" t="s">
        <v>70</v>
      </c>
      <c r="L32" s="4">
        <v>0.3</v>
      </c>
      <c r="M32">
        <f>F21*L32</f>
        <v>3457.5</v>
      </c>
      <c r="N32" s="12">
        <f>F21-M32</f>
        <v>8067.5</v>
      </c>
    </row>
    <row r="33" spans="1:15" ht="15">
      <c r="A33" s="6" t="s">
        <v>45</v>
      </c>
      <c r="B33" t="s">
        <v>46</v>
      </c>
      <c r="F33" s="5"/>
      <c r="G33" s="5"/>
      <c r="K33" t="s">
        <v>82</v>
      </c>
      <c r="N33" s="12">
        <f>N30</f>
        <v>27296.785</v>
      </c>
      <c r="O33" s="12">
        <f>N33+N32</f>
        <v>35364.285000000003</v>
      </c>
    </row>
    <row r="34" spans="1:15">
      <c r="B34" t="s">
        <v>47</v>
      </c>
      <c r="F34" s="5"/>
      <c r="G34" s="5"/>
    </row>
    <row r="35" spans="1:15">
      <c r="B35" t="s">
        <v>48</v>
      </c>
      <c r="F35" s="5"/>
      <c r="G35" s="5"/>
      <c r="J35" t="s">
        <v>35</v>
      </c>
      <c r="K35" t="s">
        <v>81</v>
      </c>
      <c r="M35" s="12">
        <f>G27</f>
        <v>47100</v>
      </c>
    </row>
    <row r="36" spans="1:15">
      <c r="B36" t="s">
        <v>49</v>
      </c>
      <c r="F36" s="5"/>
      <c r="G36" s="5"/>
      <c r="K36" t="s">
        <v>80</v>
      </c>
      <c r="L36">
        <v>9372.6299999999992</v>
      </c>
    </row>
    <row r="37" spans="1:15">
      <c r="K37" t="s">
        <v>71</v>
      </c>
      <c r="L37" s="18">
        <v>7.5399999999999995E-2</v>
      </c>
      <c r="M37">
        <f>M35*L37</f>
        <v>3551.3399999999997</v>
      </c>
    </row>
    <row r="38" spans="1:15">
      <c r="K38" t="s">
        <v>72</v>
      </c>
      <c r="L38" s="17">
        <v>1.4999999999999999E-2</v>
      </c>
      <c r="M38">
        <f>M35*L38</f>
        <v>706.5</v>
      </c>
    </row>
    <row r="39" spans="1:15">
      <c r="K39" t="s">
        <v>73</v>
      </c>
      <c r="L39" s="17">
        <v>1.9E-2</v>
      </c>
      <c r="M39">
        <f>M35*L39</f>
        <v>894.9</v>
      </c>
    </row>
    <row r="40" spans="1:15">
      <c r="K40" t="s">
        <v>18</v>
      </c>
      <c r="L40">
        <v>150</v>
      </c>
      <c r="N40" s="12">
        <f>M35-L36-M37-M38-M39-L40</f>
        <v>32424.630000000005</v>
      </c>
    </row>
    <row r="42" spans="1:15">
      <c r="K42" t="s">
        <v>70</v>
      </c>
      <c r="L42" s="4">
        <v>0.3</v>
      </c>
      <c r="M42">
        <f>G26*L42</f>
        <v>630</v>
      </c>
      <c r="N42" s="12">
        <f>G26-M42</f>
        <v>1470</v>
      </c>
    </row>
    <row r="43" spans="1:15">
      <c r="K43" t="s">
        <v>82</v>
      </c>
      <c r="N43" s="12">
        <f>N40</f>
        <v>32424.630000000005</v>
      </c>
      <c r="O43" s="12">
        <f>N43+N42</f>
        <v>33894.630000000005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F6706-1463-4F4B-AC02-B293FF2418FB}">
  <dimension ref="A1:P42"/>
  <sheetViews>
    <sheetView tabSelected="1" topLeftCell="A9" workbookViewId="0">
      <selection activeCell="P42" sqref="P42"/>
    </sheetView>
  </sheetViews>
  <sheetFormatPr defaultRowHeight="14.25"/>
  <cols>
    <col min="6" max="6" width="20.625" customWidth="1"/>
    <col min="7" max="7" width="9.875" bestFit="1" customWidth="1"/>
    <col min="11" max="11" width="15.625" bestFit="1" customWidth="1"/>
  </cols>
  <sheetData>
    <row r="1" spans="1:13">
      <c r="A1" s="2" t="s">
        <v>50</v>
      </c>
      <c r="B1" s="3"/>
      <c r="C1" s="3"/>
      <c r="D1" s="3"/>
      <c r="E1" s="3"/>
      <c r="F1" s="3"/>
      <c r="G1" s="3"/>
    </row>
    <row r="2" spans="1:13">
      <c r="F2" s="5"/>
      <c r="G2" s="5"/>
    </row>
    <row r="3" spans="1:13" ht="15">
      <c r="A3" s="1" t="s">
        <v>51</v>
      </c>
      <c r="G3" s="5"/>
    </row>
    <row r="4" spans="1:13" ht="15">
      <c r="A4" s="1"/>
      <c r="G4" s="5"/>
    </row>
    <row r="5" spans="1:13" ht="15">
      <c r="A5" s="6" t="s">
        <v>2</v>
      </c>
      <c r="B5" t="s">
        <v>52</v>
      </c>
      <c r="F5" s="5"/>
      <c r="G5" s="5">
        <v>72000</v>
      </c>
    </row>
    <row r="6" spans="1:13" ht="15">
      <c r="A6" s="1"/>
      <c r="B6" t="s">
        <v>53</v>
      </c>
      <c r="D6" s="4">
        <v>0.05</v>
      </c>
      <c r="F6" s="5"/>
      <c r="G6" s="7">
        <v>3600</v>
      </c>
    </row>
    <row r="7" spans="1:13" ht="15">
      <c r="A7" s="1"/>
      <c r="B7" t="s">
        <v>54</v>
      </c>
      <c r="F7" s="5"/>
      <c r="G7" s="5">
        <v>68400</v>
      </c>
    </row>
    <row r="8" spans="1:13" ht="15">
      <c r="A8" s="6"/>
      <c r="G8" s="5"/>
    </row>
    <row r="9" spans="1:13" ht="15">
      <c r="A9" s="6"/>
      <c r="B9" t="s">
        <v>55</v>
      </c>
      <c r="F9" s="5">
        <v>25000</v>
      </c>
      <c r="G9" s="5"/>
    </row>
    <row r="10" spans="1:13" ht="15">
      <c r="A10" s="6"/>
      <c r="B10" t="s">
        <v>56</v>
      </c>
      <c r="F10" s="5">
        <v>80000</v>
      </c>
      <c r="G10" s="5"/>
    </row>
    <row r="11" spans="1:13" ht="15">
      <c r="A11" s="6"/>
      <c r="B11" t="s">
        <v>57</v>
      </c>
      <c r="F11" s="5">
        <v>7000</v>
      </c>
      <c r="G11" s="5"/>
    </row>
    <row r="12" spans="1:13" ht="15">
      <c r="A12" s="6"/>
      <c r="B12" t="s">
        <v>58</v>
      </c>
      <c r="F12" s="7">
        <v>30000</v>
      </c>
      <c r="G12" s="5">
        <v>142000</v>
      </c>
    </row>
    <row r="13" spans="1:13" ht="15">
      <c r="A13" s="6"/>
      <c r="B13" t="s">
        <v>59</v>
      </c>
      <c r="F13" s="5"/>
      <c r="G13" s="7">
        <v>77000</v>
      </c>
      <c r="K13" t="s">
        <v>81</v>
      </c>
      <c r="M13" s="12">
        <f>G19</f>
        <v>52100</v>
      </c>
    </row>
    <row r="14" spans="1:13" ht="15">
      <c r="A14" s="6"/>
      <c r="B14" t="s">
        <v>25</v>
      </c>
      <c r="F14" s="5"/>
      <c r="G14" s="5">
        <v>65000</v>
      </c>
      <c r="K14" t="s">
        <v>80</v>
      </c>
      <c r="L14">
        <v>10866.63</v>
      </c>
    </row>
    <row r="15" spans="1:13" ht="15">
      <c r="A15" s="6"/>
      <c r="B15" t="s">
        <v>60</v>
      </c>
      <c r="F15" s="5"/>
      <c r="G15" s="7">
        <v>16500</v>
      </c>
      <c r="K15" t="s">
        <v>71</v>
      </c>
      <c r="L15" s="18">
        <v>7.5399999999999995E-2</v>
      </c>
      <c r="M15">
        <f>M13*L15</f>
        <v>3928.3399999999997</v>
      </c>
    </row>
    <row r="16" spans="1:13" ht="15">
      <c r="A16" s="6"/>
      <c r="B16" t="s">
        <v>27</v>
      </c>
      <c r="F16" s="5"/>
      <c r="G16" s="5">
        <v>81500</v>
      </c>
      <c r="K16" t="s">
        <v>72</v>
      </c>
      <c r="L16" s="17">
        <v>1.4999999999999999E-2</v>
      </c>
      <c r="M16">
        <f>M13*L16</f>
        <v>781.5</v>
      </c>
    </row>
    <row r="17" spans="1:16" ht="15">
      <c r="A17" s="6"/>
      <c r="K17" t="s">
        <v>73</v>
      </c>
      <c r="L17" s="17">
        <v>1.9E-2</v>
      </c>
      <c r="M17">
        <f>M13*L17</f>
        <v>989.9</v>
      </c>
    </row>
    <row r="18" spans="1:16" ht="15">
      <c r="A18" s="6" t="s">
        <v>15</v>
      </c>
      <c r="B18" t="s">
        <v>61</v>
      </c>
      <c r="F18" s="5"/>
      <c r="G18" s="5">
        <v>16300</v>
      </c>
      <c r="K18" t="s">
        <v>18</v>
      </c>
      <c r="L18">
        <v>160</v>
      </c>
      <c r="N18" s="12">
        <f>M13-L14-M15-M16-M17-L18</f>
        <v>35373.630000000005</v>
      </c>
    </row>
    <row r="19" spans="1:16" ht="15">
      <c r="A19" s="6"/>
      <c r="B19" t="s">
        <v>62</v>
      </c>
      <c r="F19" s="5"/>
      <c r="G19" s="5">
        <v>52100</v>
      </c>
    </row>
    <row r="20" spans="1:16" ht="15">
      <c r="A20" s="6"/>
      <c r="F20" s="5"/>
      <c r="G20" s="5"/>
      <c r="K20" t="s">
        <v>70</v>
      </c>
      <c r="L20" s="4">
        <v>0.3</v>
      </c>
      <c r="M20">
        <f>G18*L20</f>
        <v>4890</v>
      </c>
      <c r="N20" s="12">
        <f>G18-M20</f>
        <v>11410</v>
      </c>
    </row>
    <row r="21" spans="1:16" ht="15">
      <c r="A21" s="6"/>
      <c r="B21" t="s">
        <v>63</v>
      </c>
      <c r="F21" s="5"/>
      <c r="G21" s="5">
        <v>8150</v>
      </c>
      <c r="K21" t="s">
        <v>82</v>
      </c>
      <c r="N21" s="12">
        <f>N18</f>
        <v>35373.630000000005</v>
      </c>
      <c r="P21" s="19">
        <f>N21+N20</f>
        <v>46783.630000000005</v>
      </c>
    </row>
    <row r="22" spans="1:16" ht="15">
      <c r="A22" s="6"/>
      <c r="B22" t="s">
        <v>64</v>
      </c>
      <c r="F22" s="5"/>
      <c r="G22" s="5">
        <v>60250</v>
      </c>
    </row>
    <row r="23" spans="1:16" ht="15">
      <c r="A23" s="6"/>
      <c r="F23" s="5"/>
      <c r="G23" s="5"/>
      <c r="K23" t="s">
        <v>81</v>
      </c>
      <c r="M23" s="12">
        <f>G22</f>
        <v>60250</v>
      </c>
    </row>
    <row r="24" spans="1:16" ht="15">
      <c r="A24" s="6"/>
      <c r="B24" s="8" t="s">
        <v>65</v>
      </c>
      <c r="F24" s="5"/>
      <c r="G24" s="5"/>
      <c r="K24" t="s">
        <v>80</v>
      </c>
      <c r="L24">
        <v>13638.63</v>
      </c>
    </row>
    <row r="25" spans="1:16" ht="15">
      <c r="A25" s="6"/>
      <c r="F25" s="5"/>
      <c r="G25" s="5"/>
      <c r="K25" t="s">
        <v>71</v>
      </c>
      <c r="L25" s="18">
        <v>7.5399999999999995E-2</v>
      </c>
      <c r="M25">
        <f>M23*L25</f>
        <v>4542.8499999999995</v>
      </c>
    </row>
    <row r="26" spans="1:16">
      <c r="K26" t="s">
        <v>72</v>
      </c>
      <c r="L26" s="17">
        <v>1.4999999999999999E-2</v>
      </c>
      <c r="M26">
        <f>M23*L26</f>
        <v>903.75</v>
      </c>
    </row>
    <row r="27" spans="1:16">
      <c r="K27" t="s">
        <v>73</v>
      </c>
      <c r="L27" s="17">
        <v>1.9E-2</v>
      </c>
      <c r="M27">
        <f>M23*L27</f>
        <v>1144.75</v>
      </c>
    </row>
    <row r="28" spans="1:16">
      <c r="K28" t="s">
        <v>18</v>
      </c>
      <c r="L28">
        <v>160</v>
      </c>
      <c r="N28" s="12">
        <f>M23-L24-M25-M26-M27-L28</f>
        <v>39860.020000000004</v>
      </c>
    </row>
    <row r="30" spans="1:16">
      <c r="K30" t="s">
        <v>70</v>
      </c>
      <c r="L30" s="4">
        <v>0.3</v>
      </c>
      <c r="M30">
        <f>G21*L30</f>
        <v>2445</v>
      </c>
      <c r="N30" s="12">
        <f>G21-M30</f>
        <v>5705</v>
      </c>
    </row>
    <row r="31" spans="1:16" ht="15">
      <c r="K31" t="s">
        <v>82</v>
      </c>
      <c r="N31" s="12">
        <f>N28</f>
        <v>39860.020000000004</v>
      </c>
      <c r="P31" s="19">
        <f>N31+N30</f>
        <v>45565.020000000004</v>
      </c>
    </row>
    <row r="34" spans="11:16">
      <c r="K34" t="s">
        <v>81</v>
      </c>
      <c r="M34" s="12">
        <v>68400</v>
      </c>
    </row>
    <row r="35" spans="11:16">
      <c r="K35" t="s">
        <v>80</v>
      </c>
      <c r="L35">
        <v>16410.63</v>
      </c>
    </row>
    <row r="36" spans="11:16">
      <c r="K36" t="s">
        <v>71</v>
      </c>
      <c r="L36" s="18">
        <v>7.5399999999999995E-2</v>
      </c>
      <c r="M36">
        <f>M34*L36</f>
        <v>5157.3599999999997</v>
      </c>
    </row>
    <row r="37" spans="11:16">
      <c r="K37" t="s">
        <v>72</v>
      </c>
      <c r="L37" s="17">
        <v>1.4999999999999999E-2</v>
      </c>
      <c r="M37">
        <f>M34*L37</f>
        <v>1026</v>
      </c>
    </row>
    <row r="38" spans="11:16">
      <c r="K38" t="s">
        <v>73</v>
      </c>
      <c r="L38" s="17">
        <v>1.9E-2</v>
      </c>
      <c r="M38">
        <f>M34*L38</f>
        <v>1299.5999999999999</v>
      </c>
    </row>
    <row r="39" spans="11:16">
      <c r="K39" t="s">
        <v>18</v>
      </c>
      <c r="L39">
        <v>160</v>
      </c>
      <c r="N39" s="12">
        <f>M34-L35-M36-M37-M38-L39</f>
        <v>44346.409999999996</v>
      </c>
    </row>
    <row r="41" spans="11:16">
      <c r="K41" t="s">
        <v>70</v>
      </c>
      <c r="L41" s="4">
        <v>0.3</v>
      </c>
      <c r="M41">
        <f>G32*L41</f>
        <v>0</v>
      </c>
      <c r="N41" s="12">
        <f>G32-M41</f>
        <v>0</v>
      </c>
    </row>
    <row r="42" spans="11:16" ht="15">
      <c r="K42" t="s">
        <v>82</v>
      </c>
      <c r="N42" s="12">
        <f>N39</f>
        <v>44346.409999999996</v>
      </c>
      <c r="P42" s="19">
        <f>N42</f>
        <v>44346.409999999996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Leena Luhtala</vt:lpstr>
      <vt:lpstr>Yrjö Yrittäjä</vt:lpstr>
      <vt:lpstr>Matti Maijala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Mikko Pirttimäki</dc:creator>
  <cp:lastModifiedBy>Mikko Pirttimäki</cp:lastModifiedBy>
  <dcterms:created xsi:type="dcterms:W3CDTF">2025-03-05T19:31:49Z</dcterms:created>
  <dcterms:modified xsi:type="dcterms:W3CDTF">2025-03-19T07:20:15Z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da9c32a-bfae-405a-8b24-7b98e9ab8c95_Enabled">
    <vt:lpwstr>true</vt:lpwstr>
  </property>
  <property fmtid="{D5CDD505-2E9C-101B-9397-08002B2CF9AE}" pid="3" name="MSIP_Label_1da9c32a-bfae-405a-8b24-7b98e9ab8c95_SetDate">
    <vt:lpwstr>2025-03-18T18:44:13Z</vt:lpwstr>
  </property>
  <property fmtid="{D5CDD505-2E9C-101B-9397-08002B2CF9AE}" pid="4" name="MSIP_Label_1da9c32a-bfae-405a-8b24-7b98e9ab8c95_Method">
    <vt:lpwstr>Standard</vt:lpwstr>
  </property>
  <property fmtid="{D5CDD505-2E9C-101B-9397-08002B2CF9AE}" pid="5" name="MSIP_Label_1da9c32a-bfae-405a-8b24-7b98e9ab8c95_Name">
    <vt:lpwstr>Poke oletus</vt:lpwstr>
  </property>
  <property fmtid="{D5CDD505-2E9C-101B-9397-08002B2CF9AE}" pid="6" name="MSIP_Label_1da9c32a-bfae-405a-8b24-7b98e9ab8c95_SiteId">
    <vt:lpwstr>d9b5edb3-7859-4978-89c3-cadf9e5176b7</vt:lpwstr>
  </property>
  <property fmtid="{D5CDD505-2E9C-101B-9397-08002B2CF9AE}" pid="7" name="MSIP_Label_1da9c32a-bfae-405a-8b24-7b98e9ab8c95_ActionId">
    <vt:lpwstr>9a4f95d3-6e8c-4b96-8607-396412a8f395</vt:lpwstr>
  </property>
  <property fmtid="{D5CDD505-2E9C-101B-9397-08002B2CF9AE}" pid="8" name="MSIP_Label_1da9c32a-bfae-405a-8b24-7b98e9ab8c95_ContentBits">
    <vt:lpwstr>0</vt:lpwstr>
  </property>
  <property fmtid="{D5CDD505-2E9C-101B-9397-08002B2CF9AE}" pid="9" name="MSIP_Label_1da9c32a-bfae-405a-8b24-7b98e9ab8c95_Tag">
    <vt:lpwstr>10, 3, 0, 1</vt:lpwstr>
  </property>
</Properties>
</file>